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C:\Users\user-pc-lite\Desktop\"/>
    </mc:Choice>
  </mc:AlternateContent>
  <bookViews>
    <workbookView xWindow="0" yWindow="0" windowWidth="21570" windowHeight="8055"/>
  </bookViews>
  <sheets>
    <sheet name="Форма заявки (подитог)" sheetId="3" r:id="rId1"/>
  </sheets>
  <definedNames>
    <definedName name="_xlcn.WorksheetConnection_ПримерформызаявкиАспирантгода.xlsxТаблица_ExternalData_1" hidden="1">Таблица_ExternalData_1</definedName>
    <definedName name="_xlcn.WorksheetConnection_ПримерформызаявкиАспирантгода.xlsxТаблица_ExternalData_13" hidden="1">Таблица_ExternalData_13</definedName>
    <definedName name="_xlnm._FilterDatabase" localSheetId="0" hidden="1">'Форма заявки (подитог)'!$A$110:$D$110</definedName>
    <definedName name="_xlnm.Print_Area" localSheetId="0">'Форма заявки (подитог)'!$A$1:$C$262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Таблица_ExternalData_13" name="Таблица_ExternalData_13" connection="WorksheetConnection_Пример формы заявки - Аспирант года.xlsx!Таблица_ExternalData_13"/>
          <x15:modelTable id="Таблица_ExternalData_1" name="Таблица_ExternalData_1" connection="WorksheetConnection_Пример формы заявки - Аспирант года.xlsx!Таблица_ExternalData_1"/>
        </x15:modelTables>
      </x15:dataModel>
    </ext>
  </extLst>
</workbook>
</file>

<file path=xl/calcChain.xml><?xml version="1.0" encoding="utf-8"?>
<calcChain xmlns="http://schemas.openxmlformats.org/spreadsheetml/2006/main">
  <c r="D109" i="3" l="1"/>
  <c r="D108" i="3"/>
  <c r="D107" i="3"/>
  <c r="D106" i="3"/>
  <c r="D105" i="3"/>
  <c r="D104" i="3"/>
  <c r="D103" i="3"/>
  <c r="D102" i="3"/>
  <c r="D101" i="3"/>
  <c r="D100" i="3"/>
  <c r="D97" i="3"/>
  <c r="D96" i="3"/>
  <c r="D95" i="3"/>
  <c r="D94" i="3"/>
  <c r="D93" i="3"/>
  <c r="D92" i="3"/>
  <c r="D91" i="3"/>
  <c r="D90" i="3"/>
  <c r="D89" i="3"/>
  <c r="D88" i="3"/>
  <c r="D85" i="3" l="1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9" i="3"/>
  <c r="D68" i="3"/>
  <c r="D67" i="3"/>
  <c r="D66" i="3"/>
  <c r="D65" i="3"/>
  <c r="E52" i="3"/>
  <c r="D52" i="3" s="1"/>
  <c r="E51" i="3"/>
  <c r="D51" i="3" s="1"/>
  <c r="E50" i="3"/>
  <c r="D50" i="3" s="1"/>
  <c r="E49" i="3"/>
  <c r="D49" i="3" s="1"/>
  <c r="E48" i="3"/>
  <c r="D48" i="3" s="1"/>
  <c r="E47" i="3"/>
  <c r="D47" i="3" s="1"/>
  <c r="E46" i="3"/>
  <c r="D46" i="3" s="1"/>
  <c r="E45" i="3"/>
  <c r="D45" i="3" s="1"/>
  <c r="E44" i="3"/>
  <c r="D44" i="3" s="1"/>
  <c r="E43" i="3"/>
  <c r="D43" i="3" s="1"/>
  <c r="E42" i="3"/>
  <c r="D42" i="3" s="1"/>
  <c r="E41" i="3"/>
  <c r="D41" i="3" s="1"/>
  <c r="E40" i="3"/>
  <c r="D40" i="3" s="1"/>
  <c r="E39" i="3"/>
  <c r="D39" i="3" s="1"/>
  <c r="E38" i="3"/>
  <c r="D38" i="3" s="1"/>
  <c r="E37" i="3"/>
  <c r="D37" i="3" s="1"/>
  <c r="E36" i="3"/>
  <c r="D36" i="3" s="1"/>
  <c r="E35" i="3"/>
  <c r="D35" i="3" s="1"/>
  <c r="E34" i="3" l="1"/>
  <c r="E33" i="3" l="1"/>
  <c r="D33" i="3" s="1"/>
  <c r="D34" i="3"/>
  <c r="D139" i="3" l="1"/>
  <c r="D137" i="3"/>
  <c r="D133" i="3"/>
  <c r="D131" i="3"/>
  <c r="D125" i="3"/>
  <c r="D123" i="3"/>
  <c r="D118" i="3"/>
  <c r="D114" i="3"/>
  <c r="D127" i="3" l="1"/>
  <c r="D120" i="3"/>
  <c r="D56" i="3" l="1"/>
  <c r="D57" i="3"/>
  <c r="D58" i="3"/>
  <c r="D59" i="3"/>
  <c r="D64" i="3" l="1"/>
  <c r="D63" i="3"/>
  <c r="D62" i="3"/>
  <c r="D61" i="3"/>
  <c r="D60" i="3"/>
  <c r="E53" i="3"/>
  <c r="D53" i="3" s="1"/>
  <c r="E32" i="3"/>
  <c r="D32" i="3" s="1"/>
  <c r="E31" i="3"/>
  <c r="D31" i="3" s="1"/>
  <c r="E30" i="3"/>
  <c r="D30" i="3" s="1"/>
  <c r="E29" i="3"/>
  <c r="D29" i="3" s="1"/>
  <c r="E28" i="3"/>
  <c r="D28" i="3" s="1"/>
  <c r="E27" i="3"/>
  <c r="D27" i="3" s="1"/>
  <c r="E26" i="3"/>
  <c r="D26" i="3" s="1"/>
  <c r="E25" i="3"/>
  <c r="D25" i="3" s="1"/>
  <c r="E24" i="3"/>
  <c r="D24" i="3" s="1"/>
  <c r="D55" i="3" l="1"/>
  <c r="D99" i="3"/>
  <c r="D87" i="3"/>
  <c r="D121" i="3"/>
  <c r="D110" i="3"/>
  <c r="D23" i="3"/>
  <c r="D1" i="3" l="1"/>
</calcChain>
</file>

<file path=xl/connections.xml><?xml version="1.0" encoding="utf-8"?>
<connections xmlns="http://schemas.openxmlformats.org/spreadsheetml/2006/main">
  <connection id="1" keepAlive="1" name="ThisWorkbookDataModel" description="Модель данных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name="WorksheetConnection_Пример формы заявки - Аспирант года.xlsx!Таблица_ExternalData_1" type="102" refreshedVersion="6" minRefreshableVersion="5">
    <extLst>
      <ext xmlns:x15="http://schemas.microsoft.com/office/spreadsheetml/2010/11/main" uri="{DE250136-89BD-433C-8126-D09CA5730AF9}">
        <x15:connection id="Таблица_ExternalData_1">
          <x15:rangePr sourceName="_xlcn.WorksheetConnection_ПримерформызаявкиАспирантгода.xlsxТаблица_ExternalData_1"/>
        </x15:connection>
      </ext>
    </extLst>
  </connection>
  <connection id="3" name="WorksheetConnection_Пример формы заявки - Аспирант года.xlsx!Таблица_ExternalData_13" type="102" refreshedVersion="6" minRefreshableVersion="5">
    <extLst>
      <ext xmlns:x15="http://schemas.microsoft.com/office/spreadsheetml/2010/11/main" uri="{DE250136-89BD-433C-8126-D09CA5730AF9}">
        <x15:connection id="Таблица_ExternalData_13">
          <x15:rangePr sourceName="_xlcn.WorksheetConnection_ПримерформызаявкиАспирантгода.xlsxТаблица_ExternalData_13"/>
        </x15:connection>
      </ext>
    </extLst>
  </connection>
</connections>
</file>

<file path=xl/sharedStrings.xml><?xml version="1.0" encoding="utf-8"?>
<sst xmlns="http://schemas.openxmlformats.org/spreadsheetml/2006/main" count="336" uniqueCount="66">
  <si>
    <t>"Заполнить поле"</t>
  </si>
  <si>
    <t>"Выбрать из"</t>
  </si>
  <si>
    <t>Q1</t>
  </si>
  <si>
    <t>Q2</t>
  </si>
  <si>
    <t>Q3</t>
  </si>
  <si>
    <t>Q4</t>
  </si>
  <si>
    <t>1. Информацмя об участнике конкурса</t>
  </si>
  <si>
    <t>2. Научная деятельность аспиранта</t>
  </si>
  <si>
    <t>2.1. Научные публикации в изданиях, входящих в базы данных Web of Science (Core Collection), Scopus</t>
  </si>
  <si>
    <t>Да</t>
  </si>
  <si>
    <t>Международный уровень</t>
  </si>
  <si>
    <t>Всероссийский уровень</t>
  </si>
  <si>
    <t>Нет</t>
  </si>
  <si>
    <t>2.2. Научные статьи, опубликованные в научных журналах, индексируемых в РИНЦ и/или входящих в текущий перечень ВАК России. За исключением журналов, входящих Web of Science (Core Collection), Scopus</t>
  </si>
  <si>
    <t>2.3. Патент</t>
  </si>
  <si>
    <t>2.4. Заявки на патенты</t>
  </si>
  <si>
    <t>2.5. За период обучения в образавательной организации является победителем в конкурсах, олимпиадах, фестивалях и других научных, научно-технических и творческих конкурсных меорприятиях по профилю подготовки</t>
  </si>
  <si>
    <t>1.1. ФИО участника (полностью)</t>
  </si>
  <si>
    <t>1.2. Институт</t>
  </si>
  <si>
    <t>1.3. Группа</t>
  </si>
  <si>
    <t>1.4. Шифр и наименование направления</t>
  </si>
  <si>
    <t>1.5. Направленность (профиль)</t>
  </si>
  <si>
    <t>1.6. Тема научно-квалификационной работы (диссертации)</t>
  </si>
  <si>
    <t>1.7. Общее количество оценок, полученных по результатам промежуточных аттестаций за всё время обучения</t>
  </si>
  <si>
    <t>1.7.1. Из них оценок "отлично":</t>
  </si>
  <si>
    <t>1.7.2. Из них оценок "хорошо":</t>
  </si>
  <si>
    <t>3. Публичные представления претендентом научно-исследовательских работ</t>
  </si>
  <si>
    <t>3.1. Конференция (научные школы, семинары)</t>
  </si>
  <si>
    <t>"Указать количество"</t>
  </si>
  <si>
    <t>4. Научная деятельность</t>
  </si>
  <si>
    <t>4.1. ФИО участника (полностью)</t>
  </si>
  <si>
    <t>4.2. Шифр и наименование направления</t>
  </si>
  <si>
    <t>4.3. Направленность (профиль)</t>
  </si>
  <si>
    <t>4.4. Статьи, опубликованные в журналах, входящих в базы данных Web of Science (Core Collection), Scopus</t>
  </si>
  <si>
    <t>4.5. Статьи, опубликованные в научных журналах, индексируемых в РИНЦ и/или входящих в текущий перечень ВАК России, за исключением журналов входящих в базы данных Web of Science (Core Collection), Scopus</t>
  </si>
  <si>
    <t>4.7. Информация об обладании патентами</t>
  </si>
  <si>
    <t>4.8. Информация о заявках на российские и зарубежные охранные документы (патенты)</t>
  </si>
  <si>
    <t>5. Информация о признании победителем в премиях, конкурсах, олимпиадах, фестивалях и других научных, научно-технических и творческих конкурсных мероприятиях по профилю подготовки, стипендиальных программ</t>
  </si>
  <si>
    <t>6. Информация о публичных представлениях научно-исследовательских работ</t>
  </si>
  <si>
    <t>6.1. Сведения о научных конференциях (Название, дата, место проведения, статус (международный, всероссийский))</t>
  </si>
  <si>
    <t>"Название статьи"</t>
  </si>
  <si>
    <t>Количество авторов</t>
  </si>
  <si>
    <t>*Приложить ссылку</t>
  </si>
  <si>
    <t>Победитель/призёр</t>
  </si>
  <si>
    <t>Победитель</t>
  </si>
  <si>
    <t>Призёр</t>
  </si>
  <si>
    <t>Медаль РАН</t>
  </si>
  <si>
    <t>Устный</t>
  </si>
  <si>
    <t>Постерный</t>
  </si>
  <si>
    <t>2.6.Участие в НИР, НИОКР</t>
  </si>
  <si>
    <t>Гранты РНФ, РФФИ, Министерств и др. государственных фондов и прогорамм</t>
  </si>
  <si>
    <t>Руководитель</t>
  </si>
  <si>
    <t>Исполнитель</t>
  </si>
  <si>
    <t>Другие организации</t>
  </si>
  <si>
    <t>"Подпись"</t>
  </si>
  <si>
    <t>"Дата"</t>
  </si>
  <si>
    <t>Квартиль (Q1 -200; Q2 - 100 Q3 - 50; Q4 - 50)</t>
  </si>
  <si>
    <t>Функция "если"</t>
  </si>
  <si>
    <t>"Место для фото"</t>
  </si>
  <si>
    <t>Количество авторов с аффилиацией НИТУ МИСИС</t>
  </si>
  <si>
    <t>"ФИО научного руководителя"</t>
  </si>
  <si>
    <t>"ФИО асприанта"</t>
  </si>
  <si>
    <r>
      <t xml:space="preserve">Количество публикаций (если у вас несколько публикаций, то в каждой из ячеек надо выбрать число "1"). </t>
    </r>
    <r>
      <rPr>
        <sz val="12"/>
        <color rgb="FFFFC000"/>
        <rFont val="Times New Roman"/>
        <family val="1"/>
        <charset val="204"/>
      </rPr>
      <t>В лишних строчках необходимо выбрать число "0", или удалить значения в них с кнопки "Delete".</t>
    </r>
  </si>
  <si>
    <r>
      <t xml:space="preserve">Количество патентов (если у вас несколько патентов, то в каждой из ячеек надо выбрать число "1"). </t>
    </r>
    <r>
      <rPr>
        <sz val="12"/>
        <color rgb="FFFFC000"/>
        <rFont val="Times New Roman"/>
        <family val="1"/>
        <charset val="204"/>
      </rPr>
      <t>В лишних строчках необходимо выбрать число "0", или удалить значения в них с кнопки "Delete".</t>
    </r>
  </si>
  <si>
    <r>
      <t xml:space="preserve">Количество заявок (если у вас несколько заявок, то в каждой из ячеек надо выбрать число "1"). </t>
    </r>
    <r>
      <rPr>
        <sz val="12"/>
        <color rgb="FFFFC000"/>
        <rFont val="Times New Roman"/>
        <family val="1"/>
        <charset val="204"/>
      </rPr>
      <t>В лишних строчках необходимо выбрать число "0", или удалить значения в них с кнопки "Delete".</t>
    </r>
  </si>
  <si>
    <t>Анкета участника конкурса "Аспирант года"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</si>
</sst>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rgb="FFFFC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5" xfId="0" applyFont="1" applyBorder="1" applyAlignment="1">
      <alignment vertical="center" wrapText="1"/>
    </xf>
    <xf numFmtId="0" fontId="1" fillId="0" borderId="15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NumberFormat="1" applyFont="1" applyAlignment="1">
      <alignment horizontal="right" vertical="center"/>
    </xf>
    <xf numFmtId="0" fontId="1" fillId="6" borderId="0" xfId="0" applyFont="1" applyFill="1" applyAlignment="1">
      <alignment horizontal="center" vertical="center" wrapText="1"/>
    </xf>
    <xf numFmtId="0" fontId="1" fillId="0" borderId="1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3" fillId="0" borderId="4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1" fillId="2" borderId="29" xfId="0" applyFont="1" applyFill="1" applyBorder="1" applyAlignment="1">
      <alignment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32" xfId="0" applyFont="1" applyFill="1" applyBorder="1" applyAlignment="1">
      <alignment horizontal="center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2" fillId="5" borderId="3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/>
    </xf>
    <xf numFmtId="0" fontId="1" fillId="3" borderId="11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" fillId="3" borderId="2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6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border outline="0">
        <right style="thin">
          <color indexed="64"/>
        </right>
        <top style="thin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alignment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powerPivotData" Target="model/item.data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6" name="Таблица6" displayName="Таблица6" ref="A55:B85" totalsRowShown="0" headerRowDxfId="64" dataDxfId="63">
  <tableColumns count="2">
    <tableColumn id="1" name="Количество публикаций (если у вас несколько публикаций, то в каждой из ячеек надо выбрать число &quot;1&quot;). В лишних строчках необходимо выбрать число &quot;0&quot;, или удалить значения в них с кнопки &quot;Delete&quot;." dataDxfId="62"/>
    <tableColumn id="2" name="Количество авторов с аффилиацией НИТУ МИСИС" dataDxfId="6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8" name="Таблица919" displayName="Таблица919" ref="A124:A125" totalsRowShown="0" headerRowDxfId="60" dataDxfId="59" tableBorderDxfId="58">
  <tableColumns count="1">
    <tableColumn id="1" name="Другие организации" dataDxfId="57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17" name="Таблица218" displayName="Таблица218" ref="A122:A123" totalsRowShown="0" headerRowDxfId="56" dataDxfId="55">
  <tableColumns count="1">
    <tableColumn id="1" name="Гранты РНФ, РФФИ, Министерств и др. государственных фондов и прогорамм" dataDxfId="54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16" name="Таблица91517" displayName="Таблица91517" ref="A136:A137" totalsRowShown="0" headerRowDxfId="53" dataDxfId="52" tableBorderDxfId="51">
  <tableColumns count="1">
    <tableColumn id="1" name="Устный" dataDxfId="50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14" name="Таблица915" displayName="Таблица915" ref="A130:A131" totalsRowShown="0" headerRowDxfId="49" dataDxfId="48" tableBorderDxfId="47">
  <tableColumns count="1">
    <tableColumn id="1" name="Устный" dataDxfId="46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13" name="Таблица214" displayName="Таблица214" ref="A128:A129" totalsRowShown="0" headerRowDxfId="45" dataDxfId="44">
  <tableColumns count="1">
    <tableColumn id="1" name="Международный уровень" dataDxfId="43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12" name="Таблица313" displayName="Таблица313" ref="A134:A135" totalsRowShown="0" headerRowDxfId="42" dataDxfId="41">
  <tableColumns count="1">
    <tableColumn id="1" name="Всероссийский уровень" dataDxfId="40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11" name="Таблица21112" displayName="Таблица21112" ref="A119:A120" totalsRowShown="0" headerRowDxfId="39" dataDxfId="37" headerRowBorderDxfId="38">
  <tableColumns count="1">
    <tableColumn id="1" name="Медаль РАН" dataDxfId="36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10" name="Таблица211" displayName="Таблица211" ref="A117:A118" totalsRowShown="0" headerRowDxfId="35" dataDxfId="33" headerRowBorderDxfId="34">
  <tableColumns count="1">
    <tableColumn id="1" name="Победитель/призёр" dataDxfId="32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9" name="Таблица9" displayName="Таблица9" ref="A113:A114" totalsRowShown="0" headerRowDxfId="31" dataDxfId="30" tableBorderDxfId="29">
  <tableColumns count="1">
    <tableColumn id="1" name="Победитель/призёр" dataDxfId="2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id="8" name="Таблица8" displayName="Таблица8" ref="A99:B109" totalsRowShown="0" headerRowDxfId="27" dataDxfId="26" tableBorderDxfId="25">
  <tableColumns count="2">
    <tableColumn id="1" name="Количество заявок (если у вас несколько заявок, то в каждой из ячеек надо выбрать число &quot;1&quot;). В лишних строчках необходимо выбрать число &quot;0&quot;, или удалить значения в них с кнопки &quot;Delete&quot;." dataDxfId="24"/>
    <tableColumn id="2" name="Количество авторов" dataDxfId="23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id="7" name="Таблица7" displayName="Таблица7" ref="A87:B97" totalsRowShown="0" headerRowDxfId="22" dataDxfId="21">
  <tableColumns count="2">
    <tableColumn id="1" name="Количество патентов (если у вас несколько патентов, то в каждой из ячеек надо выбрать число &quot;1&quot;). В лишних строчках необходимо выбрать число &quot;0&quot;, или удалить значения в них с кнопки &quot;Delete&quot;." dataDxfId="20"/>
    <tableColumn id="2" name="Количество авторов" dataDxfId="19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id="2" name="Таблица2" displayName="Таблица2" ref="A111:A112" totalsRowShown="0" headerRowDxfId="18" dataDxfId="17">
  <tableColumns count="1">
    <tableColumn id="1" name="Международный уровень" dataDxfId="16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id="4" name="Таблица4" displayName="Таблица4" ref="A23:C53" totalsRowShown="0" headerRowDxfId="15" dataDxfId="14">
  <tableColumns count="3">
    <tableColumn id="1" name="Количество публикаций (если у вас несколько публикаций, то в каждой из ячеек надо выбрать число &quot;1&quot;). В лишних строчках необходимо выбрать число &quot;0&quot;, или удалить значения в них с кнопки &quot;Delete&quot;." dataDxfId="13"/>
    <tableColumn id="2" name="Количество авторов с аффилиацией НИТУ МИСИС" dataDxfId="12"/>
    <tableColumn id="3" name="Квартиль (Q1 -200; Q2 - 100 Q3 - 50; Q4 - 50)" dataDxfId="11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id="3" name="Таблица3" displayName="Таблица3" ref="A115:A116" totalsRowShown="0" headerRowDxfId="10" dataDxfId="9">
  <tableColumns count="1">
    <tableColumn id="1" name="Всероссийский уровень" dataDxfId="8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id="1" name="Таблица1" displayName="Таблица1" ref="A132:A133" totalsRowShown="0" headerRowDxfId="7" dataDxfId="6" tableBorderDxfId="5">
  <tableColumns count="1">
    <tableColumn id="1" name="Постерный" dataDxfId="4"/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id="5" name="Таблица5" displayName="Таблица5" ref="A138:A139" totalsRowShown="0" headerRowDxfId="3" dataDxfId="2" tableBorderDxfId="1">
  <tableColumns count="1">
    <tableColumn id="1" name="Постерный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83"/>
  <sheetViews>
    <sheetView tabSelected="1" zoomScale="80" zoomScaleNormal="80" workbookViewId="0">
      <selection activeCell="J1" sqref="J1"/>
    </sheetView>
  </sheetViews>
  <sheetFormatPr defaultRowHeight="15.75" x14ac:dyDescent="0.25"/>
  <cols>
    <col min="1" max="1" width="90.7109375" style="4" customWidth="1"/>
    <col min="2" max="3" width="24.7109375" style="3" customWidth="1"/>
    <col min="4" max="8" width="9.140625" style="3" hidden="1" customWidth="1"/>
    <col min="9" max="9" width="0" style="3" hidden="1" customWidth="1"/>
    <col min="10" max="14" width="9.140625" style="3"/>
    <col min="15" max="15" width="13.85546875" style="3" customWidth="1"/>
    <col min="16" max="16384" width="9.140625" style="3"/>
  </cols>
  <sheetData>
    <row r="1" spans="1:15" ht="16.5" thickBot="1" x14ac:dyDescent="0.3">
      <c r="A1" s="66" t="s">
        <v>65</v>
      </c>
      <c r="B1" s="67"/>
      <c r="C1" s="68"/>
      <c r="D1" s="26">
        <f>SUM(D127,D121,D110,D99,D87,D55,D23)</f>
        <v>1180.5881669530875</v>
      </c>
      <c r="E1" s="27"/>
      <c r="F1" s="27"/>
      <c r="G1" s="27"/>
      <c r="H1" s="27"/>
      <c r="I1" s="15"/>
      <c r="J1" s="15"/>
      <c r="K1" s="15"/>
      <c r="L1" s="15"/>
      <c r="M1" s="15"/>
      <c r="N1" s="15"/>
      <c r="O1" s="15"/>
    </row>
    <row r="2" spans="1:15" x14ac:dyDescent="0.25">
      <c r="A2" s="69" t="s">
        <v>6</v>
      </c>
      <c r="B2" s="64"/>
      <c r="C2" s="65"/>
      <c r="D2" s="27"/>
      <c r="E2" s="27"/>
      <c r="F2" s="27"/>
      <c r="G2" s="27"/>
      <c r="H2" s="27"/>
      <c r="I2" s="15"/>
      <c r="J2" s="15"/>
      <c r="K2" s="15"/>
      <c r="L2" s="15"/>
      <c r="M2" s="15"/>
      <c r="N2" s="15"/>
      <c r="O2" s="15"/>
    </row>
    <row r="3" spans="1:15" x14ac:dyDescent="0.25">
      <c r="A3" s="81" t="s">
        <v>17</v>
      </c>
      <c r="B3" s="83"/>
      <c r="C3" s="93" t="s">
        <v>58</v>
      </c>
      <c r="D3" s="27"/>
      <c r="E3" s="27"/>
      <c r="F3" s="27"/>
      <c r="G3" s="27"/>
      <c r="H3" s="27"/>
      <c r="I3" s="15"/>
      <c r="J3" s="15"/>
      <c r="K3" s="15"/>
      <c r="L3" s="15"/>
      <c r="M3" s="15"/>
      <c r="N3" s="15"/>
      <c r="O3" s="15"/>
    </row>
    <row r="4" spans="1:15" x14ac:dyDescent="0.25">
      <c r="A4" s="76" t="s">
        <v>0</v>
      </c>
      <c r="B4" s="77"/>
      <c r="C4" s="94"/>
      <c r="D4" s="27"/>
      <c r="E4" s="27"/>
      <c r="F4" s="27"/>
      <c r="G4" s="27"/>
      <c r="H4" s="27"/>
      <c r="I4" s="15"/>
      <c r="J4" s="15"/>
      <c r="K4" s="15"/>
      <c r="L4" s="15"/>
      <c r="M4" s="15"/>
      <c r="N4" s="15"/>
      <c r="O4" s="15"/>
    </row>
    <row r="5" spans="1:15" x14ac:dyDescent="0.25">
      <c r="A5" s="81" t="s">
        <v>18</v>
      </c>
      <c r="B5" s="83"/>
      <c r="C5" s="94"/>
      <c r="D5" s="27"/>
      <c r="E5" s="27"/>
      <c r="F5" s="27"/>
      <c r="G5" s="27"/>
      <c r="H5" s="27"/>
      <c r="I5" s="15"/>
      <c r="J5" s="15"/>
      <c r="K5" s="15"/>
      <c r="L5" s="15"/>
      <c r="M5" s="15"/>
      <c r="N5" s="15"/>
      <c r="O5" s="15"/>
    </row>
    <row r="6" spans="1:15" x14ac:dyDescent="0.25">
      <c r="A6" s="76" t="s">
        <v>0</v>
      </c>
      <c r="B6" s="77"/>
      <c r="C6" s="94"/>
      <c r="D6" s="27"/>
      <c r="E6" s="27"/>
      <c r="F6" s="27"/>
      <c r="G6" s="27"/>
      <c r="H6" s="27"/>
      <c r="I6" s="15"/>
      <c r="J6" s="15"/>
      <c r="K6" s="15"/>
      <c r="L6" s="15"/>
      <c r="M6" s="15"/>
      <c r="N6" s="15"/>
      <c r="O6" s="15"/>
    </row>
    <row r="7" spans="1:15" x14ac:dyDescent="0.25">
      <c r="A7" s="81" t="s">
        <v>19</v>
      </c>
      <c r="B7" s="83"/>
      <c r="C7" s="94"/>
      <c r="D7" s="27"/>
      <c r="E7" s="27"/>
      <c r="F7" s="27"/>
      <c r="G7" s="27"/>
      <c r="H7" s="27"/>
      <c r="I7" s="15"/>
      <c r="J7" s="15"/>
      <c r="K7" s="15"/>
      <c r="L7" s="15"/>
      <c r="M7" s="15"/>
      <c r="N7" s="15"/>
      <c r="O7" s="15"/>
    </row>
    <row r="8" spans="1:15" x14ac:dyDescent="0.25">
      <c r="A8" s="76" t="s">
        <v>0</v>
      </c>
      <c r="B8" s="77"/>
      <c r="C8" s="94"/>
      <c r="D8" s="27"/>
      <c r="E8" s="27"/>
      <c r="F8" s="27"/>
      <c r="G8" s="27"/>
      <c r="H8" s="27"/>
      <c r="I8" s="15"/>
      <c r="J8" s="15"/>
      <c r="K8" s="15"/>
      <c r="L8" s="15"/>
      <c r="M8" s="15"/>
      <c r="N8" s="15"/>
      <c r="O8" s="15"/>
    </row>
    <row r="9" spans="1:15" x14ac:dyDescent="0.25">
      <c r="A9" s="81" t="s">
        <v>20</v>
      </c>
      <c r="B9" s="83"/>
      <c r="C9" s="94"/>
      <c r="D9" s="27"/>
      <c r="E9" s="27"/>
      <c r="F9" s="27"/>
      <c r="G9" s="27"/>
      <c r="H9" s="27"/>
      <c r="I9" s="15"/>
      <c r="J9" s="15"/>
      <c r="K9" s="15"/>
      <c r="L9" s="15"/>
      <c r="M9" s="15"/>
      <c r="N9" s="15"/>
      <c r="O9" s="15"/>
    </row>
    <row r="10" spans="1:15" x14ac:dyDescent="0.25">
      <c r="A10" s="76" t="s">
        <v>0</v>
      </c>
      <c r="B10" s="77"/>
      <c r="C10" s="94"/>
      <c r="D10" s="27"/>
      <c r="E10" s="27"/>
      <c r="F10" s="27"/>
      <c r="G10" s="27"/>
      <c r="H10" s="27"/>
      <c r="I10" s="15"/>
      <c r="J10" s="15"/>
      <c r="K10" s="15"/>
      <c r="L10" s="15"/>
      <c r="M10" s="15"/>
      <c r="N10" s="15"/>
      <c r="O10" s="15"/>
    </row>
    <row r="11" spans="1:15" x14ac:dyDescent="0.25">
      <c r="A11" s="81" t="s">
        <v>21</v>
      </c>
      <c r="B11" s="83"/>
      <c r="C11" s="95"/>
      <c r="D11" s="27"/>
      <c r="E11" s="27"/>
      <c r="F11" s="27"/>
      <c r="G11" s="27"/>
      <c r="H11" s="27"/>
      <c r="I11" s="15"/>
      <c r="J11" s="15"/>
      <c r="K11" s="15"/>
      <c r="L11" s="15"/>
      <c r="M11" s="15"/>
      <c r="N11" s="15"/>
      <c r="O11" s="15"/>
    </row>
    <row r="12" spans="1:15" x14ac:dyDescent="0.25">
      <c r="A12" s="76" t="s">
        <v>0</v>
      </c>
      <c r="B12" s="87"/>
      <c r="C12" s="77"/>
      <c r="D12" s="27"/>
      <c r="E12" s="27"/>
      <c r="F12" s="27"/>
      <c r="G12" s="27"/>
      <c r="H12" s="27"/>
      <c r="I12" s="15"/>
      <c r="J12" s="15"/>
      <c r="K12" s="15"/>
      <c r="L12" s="15"/>
      <c r="M12" s="15"/>
      <c r="N12" s="15"/>
      <c r="O12" s="15"/>
    </row>
    <row r="13" spans="1:15" x14ac:dyDescent="0.25">
      <c r="A13" s="81" t="s">
        <v>22</v>
      </c>
      <c r="B13" s="82"/>
      <c r="C13" s="83"/>
      <c r="D13" s="27"/>
      <c r="E13" s="27"/>
      <c r="F13" s="27"/>
      <c r="G13" s="27"/>
      <c r="H13" s="27"/>
      <c r="I13" s="15"/>
      <c r="J13" s="15"/>
      <c r="K13" s="16"/>
      <c r="L13" s="16"/>
      <c r="M13" s="16"/>
      <c r="N13" s="16"/>
      <c r="O13" s="15"/>
    </row>
    <row r="14" spans="1:15" x14ac:dyDescent="0.25">
      <c r="A14" s="76" t="s">
        <v>0</v>
      </c>
      <c r="B14" s="87"/>
      <c r="C14" s="77"/>
      <c r="D14" s="27"/>
      <c r="E14" s="27"/>
      <c r="F14" s="27"/>
      <c r="G14" s="27"/>
      <c r="H14" s="27"/>
      <c r="I14" s="15"/>
      <c r="J14" s="15"/>
      <c r="K14" s="17"/>
      <c r="L14" s="17"/>
      <c r="M14" s="17"/>
      <c r="N14" s="17"/>
      <c r="O14" s="15"/>
    </row>
    <row r="15" spans="1:15" x14ac:dyDescent="0.25">
      <c r="A15" s="81" t="s">
        <v>23</v>
      </c>
      <c r="B15" s="82"/>
      <c r="C15" s="83"/>
      <c r="D15" s="27"/>
      <c r="E15" s="27"/>
      <c r="F15" s="27"/>
      <c r="G15" s="27"/>
      <c r="H15" s="27"/>
      <c r="I15" s="15"/>
      <c r="J15" s="15"/>
      <c r="K15" s="15"/>
      <c r="L15" s="17"/>
      <c r="M15" s="15"/>
      <c r="N15" s="17"/>
      <c r="O15" s="15"/>
    </row>
    <row r="16" spans="1:15" x14ac:dyDescent="0.25">
      <c r="A16" s="76" t="s">
        <v>0</v>
      </c>
      <c r="B16" s="87"/>
      <c r="C16" s="77"/>
      <c r="D16" s="27"/>
      <c r="E16" s="27"/>
      <c r="F16" s="27"/>
      <c r="G16" s="27"/>
      <c r="H16" s="27"/>
      <c r="I16" s="15"/>
      <c r="J16" s="15"/>
      <c r="K16" s="15"/>
      <c r="L16" s="15"/>
      <c r="M16" s="15"/>
      <c r="N16" s="15"/>
      <c r="O16" s="15"/>
    </row>
    <row r="17" spans="1:15" x14ac:dyDescent="0.25">
      <c r="A17" s="84" t="s">
        <v>24</v>
      </c>
      <c r="B17" s="85"/>
      <c r="C17" s="86"/>
      <c r="D17" s="27"/>
      <c r="E17" s="27"/>
      <c r="F17" s="27"/>
      <c r="G17" s="27"/>
      <c r="H17" s="27"/>
      <c r="I17" s="15"/>
      <c r="J17" s="15"/>
      <c r="K17" s="15"/>
      <c r="L17" s="15"/>
      <c r="M17" s="15"/>
      <c r="N17" s="15"/>
      <c r="O17" s="15"/>
    </row>
    <row r="18" spans="1:15" x14ac:dyDescent="0.25">
      <c r="A18" s="76" t="s">
        <v>0</v>
      </c>
      <c r="B18" s="87"/>
      <c r="C18" s="77"/>
      <c r="D18" s="27"/>
      <c r="E18" s="27"/>
      <c r="F18" s="27"/>
      <c r="G18" s="27"/>
      <c r="H18" s="27"/>
      <c r="I18" s="15"/>
      <c r="J18" s="15"/>
      <c r="K18" s="15"/>
      <c r="L18" s="15"/>
      <c r="M18" s="15"/>
      <c r="N18" s="15"/>
      <c r="O18" s="15"/>
    </row>
    <row r="19" spans="1:15" x14ac:dyDescent="0.25">
      <c r="A19" s="84" t="s">
        <v>25</v>
      </c>
      <c r="B19" s="85"/>
      <c r="C19" s="86"/>
      <c r="D19" s="27"/>
      <c r="E19" s="27"/>
      <c r="F19" s="27"/>
      <c r="G19" s="27"/>
      <c r="H19" s="27"/>
      <c r="I19" s="15"/>
      <c r="J19" s="15"/>
      <c r="K19" s="15"/>
      <c r="L19" s="15"/>
      <c r="M19" s="15"/>
      <c r="N19" s="15"/>
      <c r="O19" s="15"/>
    </row>
    <row r="20" spans="1:15" ht="16.5" thickBot="1" x14ac:dyDescent="0.3">
      <c r="A20" s="78" t="s">
        <v>0</v>
      </c>
      <c r="B20" s="79"/>
      <c r="C20" s="80"/>
      <c r="D20" s="27"/>
      <c r="E20" s="27"/>
      <c r="F20" s="27"/>
      <c r="G20" s="27"/>
      <c r="H20" s="27"/>
      <c r="I20" s="15"/>
      <c r="J20" s="15"/>
      <c r="K20" s="15"/>
      <c r="L20" s="15"/>
      <c r="M20" s="15"/>
      <c r="N20" s="15"/>
      <c r="O20" s="15"/>
    </row>
    <row r="21" spans="1:15" ht="16.5" thickBot="1" x14ac:dyDescent="0.3">
      <c r="A21" s="73" t="s">
        <v>7</v>
      </c>
      <c r="B21" s="74"/>
      <c r="C21" s="75"/>
      <c r="D21" s="27"/>
      <c r="E21" s="27"/>
      <c r="F21" s="27"/>
      <c r="G21" s="27"/>
      <c r="H21" s="27"/>
      <c r="I21" s="15"/>
      <c r="J21" s="15"/>
      <c r="K21" s="15"/>
      <c r="L21" s="15"/>
      <c r="M21" s="15"/>
      <c r="N21" s="15"/>
      <c r="O21" s="15"/>
    </row>
    <row r="22" spans="1:15" x14ac:dyDescent="0.25">
      <c r="A22" s="88" t="s">
        <v>8</v>
      </c>
      <c r="B22" s="89"/>
      <c r="C22" s="90"/>
      <c r="D22" s="27"/>
      <c r="E22" s="27"/>
      <c r="F22" s="27"/>
      <c r="G22" s="27"/>
      <c r="H22" s="27"/>
      <c r="I22" s="15"/>
      <c r="J22" s="15"/>
      <c r="K22" s="15"/>
      <c r="L22" s="15"/>
      <c r="M22" s="15"/>
      <c r="N22" s="15"/>
      <c r="O22" s="15"/>
    </row>
    <row r="23" spans="1:15" ht="47.25" x14ac:dyDescent="0.25">
      <c r="A23" s="19" t="s">
        <v>62</v>
      </c>
      <c r="B23" s="1" t="s">
        <v>59</v>
      </c>
      <c r="C23" s="31" t="s">
        <v>56</v>
      </c>
      <c r="D23" s="27">
        <f>SUM(D24:D53)</f>
        <v>485.63829564388362</v>
      </c>
      <c r="E23" s="28" t="s">
        <v>57</v>
      </c>
      <c r="F23" s="27"/>
      <c r="G23" s="27"/>
      <c r="H23" s="27">
        <v>0</v>
      </c>
      <c r="I23" s="15"/>
      <c r="J23" s="15"/>
      <c r="K23" s="15"/>
      <c r="L23" s="15"/>
      <c r="M23" s="15"/>
      <c r="N23" s="15"/>
      <c r="O23" s="15"/>
    </row>
    <row r="24" spans="1:15" x14ac:dyDescent="0.25">
      <c r="A24" s="5">
        <v>1</v>
      </c>
      <c r="B24" s="5">
        <v>1</v>
      </c>
      <c r="C24" s="30" t="s">
        <v>2</v>
      </c>
      <c r="D24" s="27">
        <f>IF(Таблица4[[#This Row],[Количество авторов с аффилиацией НИТУ МИСИС]]=0,0,SUM(A24/B24*E24))</f>
        <v>200</v>
      </c>
      <c r="E24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200</v>
      </c>
      <c r="F24" s="27"/>
      <c r="G24" s="27" t="s">
        <v>2</v>
      </c>
      <c r="H24" s="27">
        <v>1</v>
      </c>
      <c r="I24" s="15"/>
      <c r="J24" s="15"/>
      <c r="K24" s="15"/>
      <c r="L24" s="15"/>
      <c r="M24" s="15"/>
      <c r="N24" s="15"/>
      <c r="O24" s="15"/>
    </row>
    <row r="25" spans="1:15" x14ac:dyDescent="0.25">
      <c r="A25" s="5">
        <v>1</v>
      </c>
      <c r="B25" s="5">
        <v>2</v>
      </c>
      <c r="C25" s="30" t="s">
        <v>3</v>
      </c>
      <c r="D25" s="27">
        <f>IF(Таблица4[[#This Row],[Количество авторов с аффилиацией НИТУ МИСИС]]=0,0,SUM(A25/B25*E25))</f>
        <v>50</v>
      </c>
      <c r="E25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100</v>
      </c>
      <c r="F25" s="27"/>
      <c r="G25" s="27" t="s">
        <v>3</v>
      </c>
      <c r="H25" s="27">
        <v>2</v>
      </c>
      <c r="I25" s="22"/>
      <c r="J25" s="15"/>
      <c r="K25" s="15"/>
      <c r="L25" s="15"/>
      <c r="M25" s="15"/>
      <c r="N25" s="15"/>
      <c r="O25" s="15"/>
    </row>
    <row r="26" spans="1:15" x14ac:dyDescent="0.25">
      <c r="A26" s="5">
        <v>1</v>
      </c>
      <c r="B26" s="5">
        <v>3</v>
      </c>
      <c r="C26" s="30" t="s">
        <v>4</v>
      </c>
      <c r="D26" s="27">
        <f>IF(Таблица4[[#This Row],[Количество авторов с аффилиацией НИТУ МИСИС]]=0,0,SUM(A26/B26*E26))</f>
        <v>16.666666666666664</v>
      </c>
      <c r="E26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50</v>
      </c>
      <c r="F26" s="27"/>
      <c r="G26" s="27" t="s">
        <v>4</v>
      </c>
      <c r="H26" s="27">
        <v>3</v>
      </c>
      <c r="I26" s="15"/>
      <c r="J26" s="15"/>
      <c r="K26" s="15"/>
      <c r="L26" s="15"/>
      <c r="M26" s="15"/>
      <c r="N26" s="15"/>
      <c r="O26" s="15"/>
    </row>
    <row r="27" spans="1:15" x14ac:dyDescent="0.25">
      <c r="A27" s="5">
        <v>1</v>
      </c>
      <c r="B27" s="5">
        <v>4</v>
      </c>
      <c r="C27" s="30" t="s">
        <v>5</v>
      </c>
      <c r="D27" s="27">
        <f>IF(Таблица4[[#This Row],[Количество авторов с аффилиацией НИТУ МИСИС]]=0,0,SUM(A27/B27*E27))</f>
        <v>12.5</v>
      </c>
      <c r="E27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50</v>
      </c>
      <c r="F27" s="27"/>
      <c r="G27" s="27" t="s">
        <v>5</v>
      </c>
      <c r="H27" s="27">
        <v>4</v>
      </c>
      <c r="I27" s="15"/>
      <c r="J27" s="15"/>
      <c r="K27" s="15"/>
      <c r="L27" s="15"/>
      <c r="M27" s="15"/>
      <c r="N27" s="15"/>
      <c r="O27" s="15"/>
    </row>
    <row r="28" spans="1:15" x14ac:dyDescent="0.25">
      <c r="A28" s="5">
        <v>1</v>
      </c>
      <c r="B28" s="5">
        <v>5</v>
      </c>
      <c r="C28" s="30" t="s">
        <v>2</v>
      </c>
      <c r="D28" s="27">
        <f>IF(Таблица4[[#This Row],[Количество авторов с аффилиацией НИТУ МИСИС]]=0,0,SUM(A28/B28*E28))</f>
        <v>40</v>
      </c>
      <c r="E28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200</v>
      </c>
      <c r="F28" s="27"/>
      <c r="G28" s="27"/>
      <c r="H28" s="27">
        <v>5</v>
      </c>
      <c r="I28" s="15"/>
      <c r="J28" s="15"/>
      <c r="K28" s="15"/>
      <c r="L28" s="15"/>
      <c r="M28" s="15"/>
      <c r="N28" s="15"/>
      <c r="O28" s="15"/>
    </row>
    <row r="29" spans="1:15" ht="15.75" customHeight="1" x14ac:dyDescent="0.25">
      <c r="A29" s="5">
        <v>1</v>
      </c>
      <c r="B29" s="5">
        <v>6</v>
      </c>
      <c r="C29" s="30" t="s">
        <v>3</v>
      </c>
      <c r="D29" s="27">
        <f>IF(Таблица4[[#This Row],[Количество авторов с аффилиацией НИТУ МИСИС]]=0,0,SUM(A29/B29*E29))</f>
        <v>16.666666666666664</v>
      </c>
      <c r="E29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100</v>
      </c>
      <c r="F29" s="27"/>
      <c r="G29" s="27"/>
      <c r="H29" s="27">
        <v>6</v>
      </c>
      <c r="I29" s="15"/>
      <c r="J29" s="15"/>
      <c r="K29" s="15"/>
      <c r="L29" s="15"/>
      <c r="M29" s="15"/>
      <c r="N29" s="15"/>
      <c r="O29" s="15"/>
    </row>
    <row r="30" spans="1:15" ht="15.75" customHeight="1" x14ac:dyDescent="0.25">
      <c r="A30" s="5">
        <v>1</v>
      </c>
      <c r="B30" s="5">
        <v>7</v>
      </c>
      <c r="C30" s="30" t="s">
        <v>4</v>
      </c>
      <c r="D30" s="27">
        <f>IF(Таблица4[[#This Row],[Количество авторов с аффилиацией НИТУ МИСИС]]=0,0,SUM(A30/B30*E30))</f>
        <v>7.1428571428571423</v>
      </c>
      <c r="E30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50</v>
      </c>
      <c r="F30" s="27"/>
      <c r="G30" s="27"/>
      <c r="H30" s="27">
        <v>7</v>
      </c>
      <c r="I30" s="15"/>
      <c r="J30" s="15"/>
      <c r="K30" s="15"/>
      <c r="L30" s="15"/>
      <c r="M30" s="15"/>
      <c r="N30" s="15"/>
      <c r="O30" s="15"/>
    </row>
    <row r="31" spans="1:15" x14ac:dyDescent="0.25">
      <c r="A31" s="5">
        <v>1</v>
      </c>
      <c r="B31" s="5">
        <v>8</v>
      </c>
      <c r="C31" s="30" t="s">
        <v>5</v>
      </c>
      <c r="D31" s="27">
        <f>IF(Таблица4[[#This Row],[Количество авторов с аффилиацией НИТУ МИСИС]]=0,0,SUM(A31/B31*E31))</f>
        <v>6.25</v>
      </c>
      <c r="E31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50</v>
      </c>
      <c r="F31" s="27"/>
      <c r="G31" s="27"/>
      <c r="H31" s="27">
        <v>8</v>
      </c>
      <c r="I31" s="15"/>
      <c r="J31" s="15"/>
      <c r="K31" s="15"/>
      <c r="L31" s="15"/>
      <c r="M31" s="15"/>
      <c r="N31" s="15"/>
      <c r="O31" s="15"/>
    </row>
    <row r="32" spans="1:15" x14ac:dyDescent="0.25">
      <c r="A32" s="5">
        <v>1</v>
      </c>
      <c r="B32" s="5">
        <v>9</v>
      </c>
      <c r="C32" s="30" t="s">
        <v>2</v>
      </c>
      <c r="D32" s="27">
        <f>IF(Таблица4[[#This Row],[Количество авторов с аффилиацией НИТУ МИСИС]]=0,0,SUM(A32/B32*E32))</f>
        <v>22.222222222222221</v>
      </c>
      <c r="E32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200</v>
      </c>
      <c r="F32" s="27"/>
      <c r="G32" s="27"/>
      <c r="H32" s="27">
        <v>9</v>
      </c>
      <c r="I32" s="15"/>
      <c r="J32" s="15"/>
      <c r="K32" s="15"/>
      <c r="L32" s="15"/>
      <c r="M32" s="15"/>
      <c r="N32" s="15"/>
      <c r="O32" s="15"/>
    </row>
    <row r="33" spans="1:15" x14ac:dyDescent="0.25">
      <c r="A33" s="5">
        <v>1</v>
      </c>
      <c r="B33" s="5">
        <v>10</v>
      </c>
      <c r="C33" s="30" t="s">
        <v>3</v>
      </c>
      <c r="D33" s="27">
        <f>IF(Таблица4[[#This Row],[Количество авторов с аффилиацией НИТУ МИСИС]]=0,0,SUM(A33/B33*E33))</f>
        <v>10</v>
      </c>
      <c r="E33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100</v>
      </c>
      <c r="F33" s="27"/>
      <c r="G33" s="27"/>
      <c r="H33" s="27">
        <v>10</v>
      </c>
      <c r="I33" s="15"/>
      <c r="J33" s="15"/>
      <c r="K33" s="15"/>
      <c r="L33" s="15"/>
      <c r="M33" s="15"/>
      <c r="N33" s="15"/>
      <c r="O33" s="15"/>
    </row>
    <row r="34" spans="1:15" x14ac:dyDescent="0.25">
      <c r="A34" s="5">
        <v>1</v>
      </c>
      <c r="B34" s="5">
        <v>11</v>
      </c>
      <c r="C34" s="30" t="s">
        <v>4</v>
      </c>
      <c r="D34" s="27">
        <f>IF(Таблица4[[#This Row],[Количество авторов с аффилиацией НИТУ МИСИС]]=0,0,SUM(A34/B34*E34))</f>
        <v>4.5454545454545459</v>
      </c>
      <c r="E34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50</v>
      </c>
      <c r="F34" s="27"/>
      <c r="G34" s="27"/>
      <c r="H34" s="27">
        <v>11</v>
      </c>
      <c r="I34" s="15"/>
      <c r="J34" s="15"/>
      <c r="K34" s="15"/>
      <c r="L34" s="15"/>
      <c r="M34" s="15"/>
      <c r="N34" s="15"/>
      <c r="O34" s="15"/>
    </row>
    <row r="35" spans="1:15" x14ac:dyDescent="0.25">
      <c r="A35" s="5">
        <v>1</v>
      </c>
      <c r="B35" s="5">
        <v>12</v>
      </c>
      <c r="C35" s="30" t="s">
        <v>5</v>
      </c>
      <c r="D35" s="27">
        <f>IF(Таблица4[[#This Row],[Количество авторов с аффилиацией НИТУ МИСИС]]=0,0,SUM(A35/B35*E35))</f>
        <v>4.1666666666666661</v>
      </c>
      <c r="E35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50</v>
      </c>
      <c r="F35" s="27"/>
      <c r="G35" s="27"/>
      <c r="H35" s="27">
        <v>12</v>
      </c>
      <c r="I35" s="15"/>
      <c r="J35" s="15"/>
      <c r="K35" s="15"/>
      <c r="L35" s="15"/>
      <c r="M35" s="15"/>
      <c r="N35" s="15"/>
      <c r="O35" s="15"/>
    </row>
    <row r="36" spans="1:15" x14ac:dyDescent="0.25">
      <c r="A36" s="5">
        <v>1</v>
      </c>
      <c r="B36" s="5">
        <v>13</v>
      </c>
      <c r="C36" s="30" t="s">
        <v>2</v>
      </c>
      <c r="D36" s="27">
        <f>IF(Таблица4[[#This Row],[Количество авторов с аффилиацией НИТУ МИСИС]]=0,0,SUM(A36/B36*E36))</f>
        <v>15.384615384615385</v>
      </c>
      <c r="E36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200</v>
      </c>
      <c r="F36" s="27"/>
      <c r="G36" s="27"/>
      <c r="H36" s="27">
        <v>13</v>
      </c>
      <c r="I36" s="15"/>
      <c r="J36" s="15"/>
      <c r="K36" s="15"/>
      <c r="L36" s="15"/>
      <c r="M36" s="15"/>
      <c r="N36" s="15"/>
      <c r="O36" s="15"/>
    </row>
    <row r="37" spans="1:15" x14ac:dyDescent="0.25">
      <c r="A37" s="5">
        <v>1</v>
      </c>
      <c r="B37" s="5">
        <v>14</v>
      </c>
      <c r="C37" s="30" t="s">
        <v>3</v>
      </c>
      <c r="D37" s="27">
        <f>IF(Таблица4[[#This Row],[Количество авторов с аффилиацией НИТУ МИСИС]]=0,0,SUM(A37/B37*E37))</f>
        <v>7.1428571428571423</v>
      </c>
      <c r="E37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100</v>
      </c>
      <c r="F37" s="27"/>
      <c r="G37" s="27"/>
      <c r="H37" s="27">
        <v>14</v>
      </c>
      <c r="I37" s="15"/>
      <c r="J37" s="15"/>
      <c r="K37" s="15"/>
      <c r="L37" s="15"/>
      <c r="M37" s="15"/>
      <c r="N37" s="15"/>
      <c r="O37" s="15"/>
    </row>
    <row r="38" spans="1:15" x14ac:dyDescent="0.25">
      <c r="A38" s="5">
        <v>1</v>
      </c>
      <c r="B38" s="5">
        <v>15</v>
      </c>
      <c r="C38" s="30" t="s">
        <v>4</v>
      </c>
      <c r="D38" s="27">
        <f>IF(Таблица4[[#This Row],[Количество авторов с аффилиацией НИТУ МИСИС]]=0,0,SUM(A38/B38*E38))</f>
        <v>3.3333333333333335</v>
      </c>
      <c r="E38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50</v>
      </c>
      <c r="F38" s="27"/>
      <c r="G38" s="27"/>
      <c r="H38" s="27">
        <v>15</v>
      </c>
      <c r="I38" s="15"/>
      <c r="J38" s="15"/>
      <c r="K38" s="15"/>
      <c r="L38" s="15"/>
      <c r="M38" s="15"/>
      <c r="N38" s="15"/>
      <c r="O38" s="15"/>
    </row>
    <row r="39" spans="1:15" x14ac:dyDescent="0.25">
      <c r="A39" s="5">
        <v>1</v>
      </c>
      <c r="B39" s="5">
        <v>16</v>
      </c>
      <c r="C39" s="30" t="s">
        <v>5</v>
      </c>
      <c r="D39" s="27">
        <f>IF(Таблица4[[#This Row],[Количество авторов с аффилиацией НИТУ МИСИС]]=0,0,SUM(A39/B39*E39))</f>
        <v>3.125</v>
      </c>
      <c r="E39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50</v>
      </c>
      <c r="F39" s="27"/>
      <c r="G39" s="27"/>
      <c r="H39" s="27">
        <v>16</v>
      </c>
      <c r="I39" s="15"/>
      <c r="J39" s="15"/>
      <c r="K39" s="15"/>
      <c r="L39" s="15"/>
      <c r="M39" s="15"/>
      <c r="N39" s="15"/>
      <c r="O39" s="15"/>
    </row>
    <row r="40" spans="1:15" x14ac:dyDescent="0.25">
      <c r="A40" s="5">
        <v>1</v>
      </c>
      <c r="B40" s="5">
        <v>17</v>
      </c>
      <c r="C40" s="30" t="s">
        <v>2</v>
      </c>
      <c r="D40" s="27">
        <f>IF(Таблица4[[#This Row],[Количество авторов с аффилиацией НИТУ МИСИС]]=0,0,SUM(A40/B40*E40))</f>
        <v>11.76470588235294</v>
      </c>
      <c r="E40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200</v>
      </c>
      <c r="F40" s="27"/>
      <c r="G40" s="27"/>
      <c r="H40" s="27">
        <v>17</v>
      </c>
      <c r="I40" s="15"/>
      <c r="J40" s="15"/>
      <c r="K40" s="15"/>
      <c r="L40" s="15"/>
      <c r="M40" s="15"/>
      <c r="N40" s="15"/>
      <c r="O40" s="15"/>
    </row>
    <row r="41" spans="1:15" x14ac:dyDescent="0.25">
      <c r="A41" s="5">
        <v>1</v>
      </c>
      <c r="B41" s="5">
        <v>18</v>
      </c>
      <c r="C41" s="30" t="s">
        <v>3</v>
      </c>
      <c r="D41" s="27">
        <f>IF(Таблица4[[#This Row],[Количество авторов с аффилиацией НИТУ МИСИС]]=0,0,SUM(A41/B41*E41))</f>
        <v>5.5555555555555554</v>
      </c>
      <c r="E41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100</v>
      </c>
      <c r="F41" s="27"/>
      <c r="G41" s="27"/>
      <c r="H41" s="27">
        <v>18</v>
      </c>
      <c r="I41" s="15"/>
      <c r="J41" s="15"/>
      <c r="K41" s="15"/>
      <c r="L41" s="15"/>
      <c r="M41" s="15"/>
      <c r="N41" s="15"/>
      <c r="O41" s="15"/>
    </row>
    <row r="42" spans="1:15" x14ac:dyDescent="0.25">
      <c r="A42" s="5">
        <v>1</v>
      </c>
      <c r="B42" s="5">
        <v>19</v>
      </c>
      <c r="C42" s="30" t="s">
        <v>4</v>
      </c>
      <c r="D42" s="27">
        <f>IF(Таблица4[[#This Row],[Количество авторов с аффилиацией НИТУ МИСИС]]=0,0,SUM(A42/B42*E42))</f>
        <v>2.6315789473684208</v>
      </c>
      <c r="E42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50</v>
      </c>
      <c r="F42" s="27"/>
      <c r="G42" s="27"/>
      <c r="H42" s="27">
        <v>19</v>
      </c>
      <c r="I42" s="15"/>
      <c r="J42" s="15"/>
      <c r="K42" s="15"/>
      <c r="L42" s="15"/>
      <c r="M42" s="15"/>
      <c r="N42" s="15"/>
      <c r="O42" s="15"/>
    </row>
    <row r="43" spans="1:15" x14ac:dyDescent="0.25">
      <c r="A43" s="5">
        <v>1</v>
      </c>
      <c r="B43" s="5">
        <v>20</v>
      </c>
      <c r="C43" s="30" t="s">
        <v>5</v>
      </c>
      <c r="D43" s="27">
        <f>IF(Таблица4[[#This Row],[Количество авторов с аффилиацией НИТУ МИСИС]]=0,0,SUM(A43/B43*E43))</f>
        <v>2.5</v>
      </c>
      <c r="E43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50</v>
      </c>
      <c r="F43" s="27"/>
      <c r="G43" s="27"/>
      <c r="H43" s="27">
        <v>20</v>
      </c>
      <c r="I43" s="15"/>
      <c r="J43" s="15"/>
      <c r="K43" s="15"/>
      <c r="L43" s="15"/>
      <c r="M43" s="15"/>
      <c r="N43" s="15"/>
      <c r="O43" s="15"/>
    </row>
    <row r="44" spans="1:15" x14ac:dyDescent="0.25">
      <c r="A44" s="5">
        <v>1</v>
      </c>
      <c r="B44" s="5">
        <v>21</v>
      </c>
      <c r="C44" s="30" t="s">
        <v>2</v>
      </c>
      <c r="D44" s="27">
        <f>IF(Таблица4[[#This Row],[Количество авторов с аффилиацией НИТУ МИСИС]]=0,0,SUM(A44/B44*E44))</f>
        <v>9.5238095238095237</v>
      </c>
      <c r="E44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200</v>
      </c>
      <c r="F44" s="27"/>
      <c r="G44" s="27"/>
      <c r="H44" s="27">
        <v>21</v>
      </c>
      <c r="I44" s="15"/>
      <c r="J44" s="15"/>
      <c r="K44" s="15"/>
      <c r="L44" s="15"/>
      <c r="M44" s="15"/>
      <c r="N44" s="15"/>
      <c r="O44" s="15"/>
    </row>
    <row r="45" spans="1:15" x14ac:dyDescent="0.25">
      <c r="A45" s="5">
        <v>1</v>
      </c>
      <c r="B45" s="5">
        <v>22</v>
      </c>
      <c r="C45" s="30" t="s">
        <v>3</v>
      </c>
      <c r="D45" s="27">
        <f>IF(Таблица4[[#This Row],[Количество авторов с аффилиацией НИТУ МИСИС]]=0,0,SUM(A45/B45*E45))</f>
        <v>4.5454545454545459</v>
      </c>
      <c r="E45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100</v>
      </c>
      <c r="F45" s="27"/>
      <c r="G45" s="27"/>
      <c r="H45" s="29">
        <v>22</v>
      </c>
      <c r="I45" s="15"/>
      <c r="J45" s="15"/>
      <c r="K45" s="15"/>
      <c r="L45" s="15"/>
      <c r="M45" s="15"/>
      <c r="N45" s="15"/>
      <c r="O45" s="15"/>
    </row>
    <row r="46" spans="1:15" x14ac:dyDescent="0.25">
      <c r="A46" s="5">
        <v>1</v>
      </c>
      <c r="B46" s="5">
        <v>23</v>
      </c>
      <c r="C46" s="30" t="s">
        <v>4</v>
      </c>
      <c r="D46" s="27">
        <f>IF(Таблица4[[#This Row],[Количество авторов с аффилиацией НИТУ МИСИС]]=0,0,SUM(A46/B46*E46))</f>
        <v>2.1739130434782608</v>
      </c>
      <c r="E46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50</v>
      </c>
      <c r="F46" s="27"/>
      <c r="G46" s="27"/>
      <c r="H46" s="27">
        <v>23</v>
      </c>
      <c r="I46" s="15"/>
      <c r="J46" s="15"/>
      <c r="K46" s="15"/>
      <c r="L46" s="15"/>
      <c r="M46" s="15"/>
      <c r="N46" s="15"/>
      <c r="O46" s="15"/>
    </row>
    <row r="47" spans="1:15" x14ac:dyDescent="0.25">
      <c r="A47" s="5">
        <v>1</v>
      </c>
      <c r="B47" s="5">
        <v>24</v>
      </c>
      <c r="C47" s="30" t="s">
        <v>5</v>
      </c>
      <c r="D47" s="27">
        <f>IF(Таблица4[[#This Row],[Количество авторов с аффилиацией НИТУ МИСИС]]=0,0,SUM(A47/B47*E47))</f>
        <v>2.083333333333333</v>
      </c>
      <c r="E47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50</v>
      </c>
      <c r="F47" s="27"/>
      <c r="G47" s="27"/>
      <c r="H47" s="27">
        <v>24</v>
      </c>
      <c r="I47" s="15"/>
      <c r="J47" s="15"/>
      <c r="K47" s="15"/>
      <c r="L47" s="15"/>
      <c r="M47" s="15"/>
      <c r="N47" s="15"/>
      <c r="O47" s="15"/>
    </row>
    <row r="48" spans="1:15" x14ac:dyDescent="0.25">
      <c r="A48" s="5">
        <v>1</v>
      </c>
      <c r="B48" s="5">
        <v>25</v>
      </c>
      <c r="C48" s="30" t="s">
        <v>2</v>
      </c>
      <c r="D48" s="27">
        <f>IF(Таблица4[[#This Row],[Количество авторов с аффилиацией НИТУ МИСИС]]=0,0,SUM(A48/B48*E48))</f>
        <v>8</v>
      </c>
      <c r="E48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200</v>
      </c>
      <c r="F48" s="27"/>
      <c r="G48" s="27"/>
      <c r="H48" s="27">
        <v>25</v>
      </c>
      <c r="I48" s="15"/>
      <c r="J48" s="15"/>
      <c r="K48" s="15"/>
      <c r="L48" s="15"/>
      <c r="M48" s="15"/>
      <c r="N48" s="15"/>
      <c r="O48" s="15"/>
    </row>
    <row r="49" spans="1:15" x14ac:dyDescent="0.25">
      <c r="A49" s="5">
        <v>1</v>
      </c>
      <c r="B49" s="5">
        <v>26</v>
      </c>
      <c r="C49" s="30" t="s">
        <v>3</v>
      </c>
      <c r="D49" s="27">
        <f>IF(Таблица4[[#This Row],[Количество авторов с аффилиацией НИТУ МИСИС]]=0,0,SUM(A49/B49*E49))</f>
        <v>3.8461538461538463</v>
      </c>
      <c r="E49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100</v>
      </c>
      <c r="F49" s="27"/>
      <c r="G49" s="27"/>
      <c r="H49" s="27">
        <v>26</v>
      </c>
      <c r="I49" s="15"/>
      <c r="J49" s="15"/>
      <c r="K49" s="15"/>
      <c r="L49" s="15"/>
      <c r="M49" s="15"/>
      <c r="N49" s="15"/>
      <c r="O49" s="15"/>
    </row>
    <row r="50" spans="1:15" x14ac:dyDescent="0.25">
      <c r="A50" s="5">
        <v>1</v>
      </c>
      <c r="B50" s="5">
        <v>27</v>
      </c>
      <c r="C50" s="30" t="s">
        <v>4</v>
      </c>
      <c r="D50" s="27">
        <f>IF(Таблица4[[#This Row],[Количество авторов с аффилиацией НИТУ МИСИС]]=0,0,SUM(A50/B50*E50))</f>
        <v>1.8518518518518516</v>
      </c>
      <c r="E50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50</v>
      </c>
      <c r="F50" s="27"/>
      <c r="G50" s="27"/>
      <c r="H50" s="27">
        <v>27</v>
      </c>
      <c r="I50" s="15"/>
      <c r="J50" s="15"/>
      <c r="K50" s="15"/>
      <c r="L50" s="15"/>
      <c r="M50" s="15"/>
      <c r="N50" s="15"/>
      <c r="O50" s="15"/>
    </row>
    <row r="51" spans="1:15" x14ac:dyDescent="0.25">
      <c r="A51" s="5">
        <v>1</v>
      </c>
      <c r="B51" s="5">
        <v>28</v>
      </c>
      <c r="C51" s="30" t="s">
        <v>5</v>
      </c>
      <c r="D51" s="27">
        <f>IF(Таблица4[[#This Row],[Количество авторов с аффилиацией НИТУ МИСИС]]=0,0,SUM(A51/B51*E51))</f>
        <v>1.7857142857142856</v>
      </c>
      <c r="E51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50</v>
      </c>
      <c r="F51" s="27"/>
      <c r="G51" s="27"/>
      <c r="H51" s="27">
        <v>28</v>
      </c>
      <c r="I51" s="15"/>
      <c r="J51" s="15"/>
      <c r="K51" s="15"/>
      <c r="L51" s="15"/>
      <c r="M51" s="15"/>
      <c r="N51" s="15"/>
      <c r="O51" s="15"/>
    </row>
    <row r="52" spans="1:15" x14ac:dyDescent="0.25">
      <c r="A52" s="5">
        <v>1</v>
      </c>
      <c r="B52" s="5">
        <v>29</v>
      </c>
      <c r="C52" s="30" t="s">
        <v>2</v>
      </c>
      <c r="D52" s="27">
        <f>IF(Таблица4[[#This Row],[Количество авторов с аффилиацией НИТУ МИСИС]]=0,0,SUM(A52/B52*E52))</f>
        <v>6.8965517241379306</v>
      </c>
      <c r="E52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200</v>
      </c>
      <c r="F52" s="27"/>
      <c r="G52" s="27"/>
      <c r="H52" s="27">
        <v>29</v>
      </c>
      <c r="I52" s="15"/>
      <c r="J52" s="15"/>
      <c r="K52" s="15"/>
      <c r="L52" s="15"/>
      <c r="M52" s="15"/>
      <c r="N52" s="15"/>
      <c r="O52" s="15"/>
    </row>
    <row r="53" spans="1:15" x14ac:dyDescent="0.25">
      <c r="A53" s="5">
        <v>1</v>
      </c>
      <c r="B53" s="5">
        <v>30</v>
      </c>
      <c r="C53" s="32" t="s">
        <v>3</v>
      </c>
      <c r="D53" s="27">
        <f>IF(Таблица4[[#This Row],[Количество авторов с аффилиацией НИТУ МИСИС]]=0,0,SUM(A53/B53*E53))</f>
        <v>3.3333333333333335</v>
      </c>
      <c r="E53" s="27">
        <f>IF(Таблица4[[#This Row],[Квартиль (Q1 -200; Q2 - 100 Q3 - 50; Q4 - 50)]]="Q1",200,IF(Таблица4[[#This Row],[Квартиль (Q1 -200; Q2 - 100 Q3 - 50; Q4 - 50)]]="Q2",100,IF(Таблица4[[#This Row],[Квартиль (Q1 -200; Q2 - 100 Q3 - 50; Q4 - 50)]]="Q3",50,IF(Таблица4[[#This Row],[Квартиль (Q1 -200; Q2 - 100 Q3 - 50; Q4 - 50)]]="Q4",50))))</f>
        <v>100</v>
      </c>
      <c r="F53" s="27"/>
      <c r="G53" s="27"/>
      <c r="H53" s="27">
        <v>30</v>
      </c>
      <c r="I53" s="15"/>
      <c r="J53" s="15"/>
      <c r="K53" s="15"/>
      <c r="L53" s="15"/>
      <c r="M53" s="15"/>
      <c r="N53" s="15"/>
      <c r="O53" s="15"/>
    </row>
    <row r="54" spans="1:15" ht="31.5" customHeight="1" x14ac:dyDescent="0.25">
      <c r="A54" s="42" t="s">
        <v>13</v>
      </c>
      <c r="B54" s="43"/>
      <c r="C54" s="44"/>
      <c r="D54" s="27"/>
      <c r="E54" s="27"/>
      <c r="F54" s="27"/>
      <c r="G54" s="27"/>
      <c r="H54" s="27">
        <v>31</v>
      </c>
      <c r="I54" s="15"/>
      <c r="J54" s="15"/>
      <c r="K54" s="15"/>
      <c r="L54" s="15"/>
      <c r="M54" s="15"/>
      <c r="N54" s="15"/>
      <c r="O54" s="15"/>
    </row>
    <row r="55" spans="1:15" ht="47.25" x14ac:dyDescent="0.25">
      <c r="A55" s="19" t="s">
        <v>62</v>
      </c>
      <c r="B55" s="1" t="s">
        <v>59</v>
      </c>
      <c r="C55" s="70" t="s">
        <v>28</v>
      </c>
      <c r="D55" s="27">
        <f>SUM(D56:D85)</f>
        <v>39.9498713092039</v>
      </c>
      <c r="E55" s="27"/>
      <c r="F55" s="27"/>
      <c r="G55" s="27"/>
      <c r="H55" s="27">
        <v>32</v>
      </c>
      <c r="I55" s="15"/>
      <c r="J55" s="15"/>
      <c r="K55" s="15"/>
      <c r="L55" s="15"/>
      <c r="M55" s="15"/>
      <c r="N55" s="15"/>
      <c r="O55" s="15"/>
    </row>
    <row r="56" spans="1:15" x14ac:dyDescent="0.25">
      <c r="A56" s="5">
        <v>1</v>
      </c>
      <c r="B56" s="5">
        <v>1</v>
      </c>
      <c r="C56" s="71"/>
      <c r="D56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10</v>
      </c>
      <c r="E56" s="27"/>
      <c r="F56" s="27"/>
      <c r="G56" s="27"/>
      <c r="H56" s="27">
        <v>33</v>
      </c>
      <c r="I56" s="15"/>
      <c r="J56" s="15"/>
      <c r="K56" s="15"/>
      <c r="L56" s="15"/>
      <c r="M56" s="15"/>
      <c r="N56" s="15"/>
      <c r="O56" s="15"/>
    </row>
    <row r="57" spans="1:15" x14ac:dyDescent="0.25">
      <c r="A57" s="5">
        <v>1</v>
      </c>
      <c r="B57" s="5">
        <v>2</v>
      </c>
      <c r="C57" s="71"/>
      <c r="D57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5</v>
      </c>
      <c r="E57" s="27"/>
      <c r="F57" s="27"/>
      <c r="G57" s="27"/>
      <c r="H57" s="27">
        <v>34</v>
      </c>
      <c r="I57" s="15"/>
      <c r="J57" s="15"/>
      <c r="K57" s="15"/>
      <c r="L57" s="15"/>
      <c r="M57" s="15"/>
      <c r="N57" s="15"/>
      <c r="O57" s="15"/>
    </row>
    <row r="58" spans="1:15" x14ac:dyDescent="0.25">
      <c r="A58" s="5">
        <v>1</v>
      </c>
      <c r="B58" s="5">
        <v>3</v>
      </c>
      <c r="C58" s="71"/>
      <c r="D58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3.3333333333333335</v>
      </c>
      <c r="E58" s="27"/>
      <c r="F58" s="27"/>
      <c r="G58" s="27"/>
      <c r="H58" s="27">
        <v>35</v>
      </c>
      <c r="I58" s="15"/>
      <c r="J58" s="15"/>
      <c r="K58" s="15"/>
      <c r="L58" s="15"/>
      <c r="M58" s="15"/>
      <c r="N58" s="15"/>
      <c r="O58" s="15"/>
    </row>
    <row r="59" spans="1:15" x14ac:dyDescent="0.25">
      <c r="A59" s="5">
        <v>1</v>
      </c>
      <c r="B59" s="5">
        <v>4</v>
      </c>
      <c r="C59" s="71"/>
      <c r="D59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2.5</v>
      </c>
      <c r="E59" s="27"/>
      <c r="F59" s="27"/>
      <c r="G59" s="27"/>
      <c r="H59" s="27">
        <v>36</v>
      </c>
      <c r="I59" s="15"/>
      <c r="J59" s="15"/>
      <c r="K59" s="15"/>
      <c r="L59" s="15"/>
      <c r="M59" s="15"/>
      <c r="N59" s="15"/>
      <c r="O59" s="15"/>
    </row>
    <row r="60" spans="1:15" x14ac:dyDescent="0.25">
      <c r="A60" s="5">
        <v>1</v>
      </c>
      <c r="B60" s="5">
        <v>5</v>
      </c>
      <c r="C60" s="71"/>
      <c r="D60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2</v>
      </c>
      <c r="E60" s="27"/>
      <c r="F60" s="27"/>
      <c r="G60" s="27"/>
      <c r="H60" s="27">
        <v>37</v>
      </c>
      <c r="I60" s="15"/>
      <c r="J60" s="15"/>
      <c r="K60" s="15"/>
      <c r="L60" s="15"/>
      <c r="M60" s="15"/>
      <c r="N60" s="15"/>
      <c r="O60" s="15"/>
    </row>
    <row r="61" spans="1:15" x14ac:dyDescent="0.25">
      <c r="A61" s="5">
        <v>1</v>
      </c>
      <c r="B61" s="5">
        <v>6</v>
      </c>
      <c r="C61" s="71"/>
      <c r="D61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1.6666666666666667</v>
      </c>
      <c r="E61" s="27"/>
      <c r="F61" s="27"/>
      <c r="G61" s="27"/>
      <c r="H61" s="27">
        <v>38</v>
      </c>
      <c r="I61" s="15"/>
      <c r="J61" s="15"/>
      <c r="K61" s="15"/>
      <c r="L61" s="15"/>
      <c r="M61" s="15"/>
      <c r="N61" s="15"/>
      <c r="O61" s="15"/>
    </row>
    <row r="62" spans="1:15" x14ac:dyDescent="0.25">
      <c r="A62" s="5">
        <v>1</v>
      </c>
      <c r="B62" s="5">
        <v>7</v>
      </c>
      <c r="C62" s="71"/>
      <c r="D62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1.4285714285714286</v>
      </c>
      <c r="E62" s="27"/>
      <c r="F62" s="27"/>
      <c r="G62" s="27"/>
      <c r="H62" s="27">
        <v>39</v>
      </c>
      <c r="I62" s="15"/>
      <c r="J62" s="15"/>
      <c r="K62" s="15"/>
      <c r="L62" s="15"/>
      <c r="M62" s="15"/>
      <c r="N62" s="15"/>
      <c r="O62" s="15"/>
    </row>
    <row r="63" spans="1:15" x14ac:dyDescent="0.25">
      <c r="A63" s="5">
        <v>1</v>
      </c>
      <c r="B63" s="5">
        <v>8</v>
      </c>
      <c r="C63" s="71"/>
      <c r="D63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1.25</v>
      </c>
      <c r="E63" s="27"/>
      <c r="F63" s="27"/>
      <c r="G63" s="27"/>
      <c r="H63" s="27">
        <v>40</v>
      </c>
      <c r="I63" s="15"/>
      <c r="J63" s="15"/>
      <c r="K63" s="15"/>
      <c r="L63" s="15"/>
      <c r="M63" s="15"/>
      <c r="N63" s="15"/>
      <c r="O63" s="15"/>
    </row>
    <row r="64" spans="1:15" x14ac:dyDescent="0.25">
      <c r="A64" s="5">
        <v>1</v>
      </c>
      <c r="B64" s="5">
        <v>9</v>
      </c>
      <c r="C64" s="71"/>
      <c r="D64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1.1111111111111112</v>
      </c>
      <c r="E64" s="27"/>
      <c r="F64" s="27"/>
      <c r="G64" s="27"/>
      <c r="H64" s="27">
        <v>41</v>
      </c>
      <c r="I64" s="15"/>
      <c r="J64" s="15"/>
      <c r="K64" s="15"/>
      <c r="L64" s="15"/>
      <c r="M64" s="15"/>
      <c r="N64" s="15"/>
      <c r="O64" s="15"/>
    </row>
    <row r="65" spans="1:15" x14ac:dyDescent="0.25">
      <c r="A65" s="5">
        <v>1</v>
      </c>
      <c r="B65" s="5">
        <v>10</v>
      </c>
      <c r="C65" s="71"/>
      <c r="D65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1</v>
      </c>
      <c r="E65" s="27"/>
      <c r="F65" s="27"/>
      <c r="G65" s="27"/>
      <c r="H65" s="27">
        <v>42</v>
      </c>
      <c r="I65" s="15"/>
      <c r="J65" s="15"/>
      <c r="K65" s="15"/>
      <c r="L65" s="15"/>
      <c r="M65" s="15"/>
      <c r="N65" s="15"/>
      <c r="O65" s="15"/>
    </row>
    <row r="66" spans="1:15" x14ac:dyDescent="0.25">
      <c r="A66" s="5">
        <v>1</v>
      </c>
      <c r="B66" s="5">
        <v>11</v>
      </c>
      <c r="C66" s="71"/>
      <c r="D66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0.90909090909090906</v>
      </c>
      <c r="E66" s="27"/>
      <c r="F66" s="27"/>
      <c r="G66" s="27"/>
      <c r="H66" s="27">
        <v>43</v>
      </c>
      <c r="I66" s="15"/>
      <c r="J66" s="15"/>
      <c r="K66" s="15"/>
      <c r="L66" s="15"/>
      <c r="M66" s="15"/>
      <c r="N66" s="15"/>
      <c r="O66" s="15"/>
    </row>
    <row r="67" spans="1:15" x14ac:dyDescent="0.25">
      <c r="A67" s="5">
        <v>1</v>
      </c>
      <c r="B67" s="5">
        <v>12</v>
      </c>
      <c r="C67" s="71"/>
      <c r="D67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0.83333333333333337</v>
      </c>
      <c r="E67" s="27"/>
      <c r="F67" s="27"/>
      <c r="G67" s="27"/>
      <c r="H67" s="27">
        <v>44</v>
      </c>
      <c r="I67" s="15"/>
      <c r="J67" s="15"/>
      <c r="K67" s="15"/>
      <c r="L67" s="15"/>
      <c r="M67" s="15"/>
      <c r="N67" s="15"/>
      <c r="O67" s="15"/>
    </row>
    <row r="68" spans="1:15" x14ac:dyDescent="0.25">
      <c r="A68" s="5">
        <v>1</v>
      </c>
      <c r="B68" s="5">
        <v>13</v>
      </c>
      <c r="C68" s="71"/>
      <c r="D68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0.76923076923076927</v>
      </c>
      <c r="E68" s="27"/>
      <c r="F68" s="27"/>
      <c r="G68" s="27"/>
      <c r="H68" s="27">
        <v>45</v>
      </c>
      <c r="I68" s="15"/>
      <c r="J68" s="15"/>
      <c r="K68" s="15"/>
      <c r="L68" s="15"/>
      <c r="M68" s="15"/>
      <c r="N68" s="15"/>
      <c r="O68" s="15"/>
    </row>
    <row r="69" spans="1:15" x14ac:dyDescent="0.25">
      <c r="A69" s="5">
        <v>1</v>
      </c>
      <c r="B69" s="5">
        <v>14</v>
      </c>
      <c r="C69" s="71"/>
      <c r="D69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0.7142857142857143</v>
      </c>
      <c r="E69" s="27"/>
      <c r="F69" s="27"/>
      <c r="G69" s="27"/>
      <c r="H69" s="27">
        <v>46</v>
      </c>
      <c r="I69" s="15"/>
      <c r="J69" s="15"/>
      <c r="K69" s="15"/>
      <c r="L69" s="15"/>
      <c r="M69" s="15"/>
      <c r="N69" s="15"/>
      <c r="O69" s="15"/>
    </row>
    <row r="70" spans="1:15" x14ac:dyDescent="0.25">
      <c r="A70" s="5">
        <v>1</v>
      </c>
      <c r="B70" s="5">
        <v>15</v>
      </c>
      <c r="C70" s="71"/>
      <c r="D70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0.66666666666666663</v>
      </c>
      <c r="E70" s="27"/>
      <c r="F70" s="27"/>
      <c r="G70" s="27"/>
      <c r="H70" s="27">
        <v>47</v>
      </c>
      <c r="I70" s="15"/>
      <c r="J70" s="15"/>
      <c r="K70" s="15"/>
      <c r="L70" s="15"/>
      <c r="M70" s="15"/>
      <c r="N70" s="15"/>
      <c r="O70" s="15"/>
    </row>
    <row r="71" spans="1:15" x14ac:dyDescent="0.25">
      <c r="A71" s="5">
        <v>1</v>
      </c>
      <c r="B71" s="5">
        <v>16</v>
      </c>
      <c r="C71" s="71"/>
      <c r="D71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0.625</v>
      </c>
      <c r="E71" s="27"/>
      <c r="F71" s="27"/>
      <c r="G71" s="27"/>
      <c r="H71" s="27">
        <v>48</v>
      </c>
      <c r="I71" s="15"/>
      <c r="J71" s="15"/>
      <c r="K71" s="15"/>
      <c r="L71" s="15"/>
      <c r="M71" s="15"/>
      <c r="N71" s="15"/>
      <c r="O71" s="15"/>
    </row>
    <row r="72" spans="1:15" x14ac:dyDescent="0.25">
      <c r="A72" s="5">
        <v>1</v>
      </c>
      <c r="B72" s="5">
        <v>17</v>
      </c>
      <c r="C72" s="71"/>
      <c r="D72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0.58823529411764708</v>
      </c>
      <c r="E72" s="27"/>
      <c r="F72" s="27"/>
      <c r="G72" s="27"/>
      <c r="H72" s="27">
        <v>49</v>
      </c>
      <c r="I72" s="15"/>
      <c r="J72" s="15"/>
      <c r="K72" s="15"/>
      <c r="L72" s="15"/>
      <c r="M72" s="15"/>
      <c r="N72" s="15"/>
      <c r="O72" s="15"/>
    </row>
    <row r="73" spans="1:15" x14ac:dyDescent="0.25">
      <c r="A73" s="5">
        <v>1</v>
      </c>
      <c r="B73" s="5">
        <v>18</v>
      </c>
      <c r="C73" s="71"/>
      <c r="D73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0.55555555555555558</v>
      </c>
      <c r="E73" s="27"/>
      <c r="F73" s="27"/>
      <c r="G73" s="27"/>
      <c r="H73" s="27">
        <v>50</v>
      </c>
      <c r="I73" s="15"/>
      <c r="J73" s="15"/>
      <c r="K73" s="15"/>
      <c r="L73" s="15"/>
      <c r="M73" s="15"/>
      <c r="N73" s="15"/>
      <c r="O73" s="15"/>
    </row>
    <row r="74" spans="1:15" x14ac:dyDescent="0.25">
      <c r="A74" s="5">
        <v>1</v>
      </c>
      <c r="B74" s="5">
        <v>19</v>
      </c>
      <c r="C74" s="71"/>
      <c r="D74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0.52631578947368418</v>
      </c>
      <c r="E74" s="27"/>
      <c r="F74" s="27"/>
      <c r="G74" s="27"/>
      <c r="H74" s="27"/>
      <c r="I74" s="15"/>
      <c r="J74" s="15"/>
      <c r="K74" s="15"/>
      <c r="L74" s="15"/>
      <c r="M74" s="15"/>
      <c r="N74" s="15"/>
      <c r="O74" s="15"/>
    </row>
    <row r="75" spans="1:15" x14ac:dyDescent="0.25">
      <c r="A75" s="5">
        <v>1</v>
      </c>
      <c r="B75" s="5">
        <v>20</v>
      </c>
      <c r="C75" s="71"/>
      <c r="D75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0.5</v>
      </c>
      <c r="E75" s="27"/>
      <c r="F75" s="27"/>
      <c r="G75" s="27"/>
      <c r="H75" s="27"/>
      <c r="I75" s="15"/>
      <c r="J75" s="15"/>
      <c r="K75" s="15"/>
      <c r="L75" s="15"/>
      <c r="M75" s="15"/>
      <c r="N75" s="15"/>
      <c r="O75" s="15"/>
    </row>
    <row r="76" spans="1:15" x14ac:dyDescent="0.25">
      <c r="A76" s="5">
        <v>1</v>
      </c>
      <c r="B76" s="5">
        <v>21</v>
      </c>
      <c r="C76" s="71"/>
      <c r="D76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0.47619047619047616</v>
      </c>
      <c r="E76" s="27"/>
      <c r="F76" s="27"/>
      <c r="G76" s="27"/>
      <c r="H76" s="27"/>
      <c r="I76" s="15"/>
      <c r="J76" s="15"/>
      <c r="K76" s="15"/>
      <c r="L76" s="15"/>
      <c r="M76" s="15"/>
      <c r="N76" s="15"/>
      <c r="O76" s="15"/>
    </row>
    <row r="77" spans="1:15" x14ac:dyDescent="0.25">
      <c r="A77" s="5">
        <v>1</v>
      </c>
      <c r="B77" s="5">
        <v>22</v>
      </c>
      <c r="C77" s="71"/>
      <c r="D77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0.45454545454545453</v>
      </c>
      <c r="E77" s="27"/>
      <c r="F77" s="27"/>
      <c r="G77" s="27"/>
      <c r="H77" s="27"/>
      <c r="I77" s="15"/>
      <c r="J77" s="15"/>
      <c r="K77" s="15"/>
      <c r="L77" s="15"/>
      <c r="M77" s="15"/>
      <c r="N77" s="15"/>
      <c r="O77" s="15"/>
    </row>
    <row r="78" spans="1:15" x14ac:dyDescent="0.25">
      <c r="A78" s="5">
        <v>1</v>
      </c>
      <c r="B78" s="5">
        <v>23</v>
      </c>
      <c r="C78" s="71"/>
      <c r="D78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0.43478260869565216</v>
      </c>
      <c r="E78" s="27"/>
      <c r="F78" s="27"/>
      <c r="G78" s="27"/>
      <c r="H78" s="27"/>
      <c r="I78" s="15"/>
      <c r="J78" s="15"/>
      <c r="K78" s="15"/>
      <c r="L78" s="15"/>
      <c r="M78" s="15"/>
      <c r="N78" s="15"/>
      <c r="O78" s="15"/>
    </row>
    <row r="79" spans="1:15" x14ac:dyDescent="0.25">
      <c r="A79" s="5">
        <v>1</v>
      </c>
      <c r="B79" s="5">
        <v>24</v>
      </c>
      <c r="C79" s="71"/>
      <c r="D79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0.41666666666666669</v>
      </c>
      <c r="E79" s="27"/>
      <c r="F79" s="27"/>
      <c r="G79" s="27"/>
      <c r="H79" s="27"/>
      <c r="I79" s="15"/>
      <c r="J79" s="15"/>
      <c r="K79" s="15"/>
      <c r="L79" s="15"/>
      <c r="M79" s="15"/>
      <c r="N79" s="15"/>
      <c r="O79" s="15"/>
    </row>
    <row r="80" spans="1:15" x14ac:dyDescent="0.25">
      <c r="A80" s="5">
        <v>1</v>
      </c>
      <c r="B80" s="5">
        <v>25</v>
      </c>
      <c r="C80" s="71"/>
      <c r="D80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0.4</v>
      </c>
      <c r="E80" s="27"/>
      <c r="F80" s="27"/>
      <c r="G80" s="27"/>
      <c r="H80" s="27"/>
      <c r="I80" s="15"/>
      <c r="J80" s="15"/>
      <c r="K80" s="15"/>
      <c r="L80" s="15"/>
      <c r="M80" s="15"/>
      <c r="N80" s="15"/>
      <c r="O80" s="15"/>
    </row>
    <row r="81" spans="1:15" x14ac:dyDescent="0.25">
      <c r="A81" s="5">
        <v>1</v>
      </c>
      <c r="B81" s="5">
        <v>26</v>
      </c>
      <c r="C81" s="71"/>
      <c r="D81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0.38461538461538464</v>
      </c>
      <c r="E81" s="27"/>
      <c r="F81" s="27"/>
      <c r="G81" s="27"/>
      <c r="H81" s="27"/>
      <c r="I81" s="15"/>
      <c r="J81" s="15"/>
      <c r="K81" s="15"/>
      <c r="L81" s="15"/>
      <c r="M81" s="15"/>
      <c r="N81" s="15"/>
      <c r="O81" s="15"/>
    </row>
    <row r="82" spans="1:15" x14ac:dyDescent="0.25">
      <c r="A82" s="5">
        <v>1</v>
      </c>
      <c r="B82" s="5">
        <v>27</v>
      </c>
      <c r="C82" s="71"/>
      <c r="D82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0.37037037037037035</v>
      </c>
      <c r="E82" s="27"/>
      <c r="F82" s="27"/>
      <c r="G82" s="27"/>
      <c r="H82" s="27"/>
      <c r="I82" s="15"/>
      <c r="J82" s="15"/>
      <c r="K82" s="15"/>
      <c r="L82" s="15"/>
      <c r="M82" s="15"/>
      <c r="N82" s="15"/>
      <c r="O82" s="15"/>
    </row>
    <row r="83" spans="1:15" x14ac:dyDescent="0.25">
      <c r="A83" s="5">
        <v>1</v>
      </c>
      <c r="B83" s="5">
        <v>28</v>
      </c>
      <c r="C83" s="71"/>
      <c r="D83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0.35714285714285715</v>
      </c>
      <c r="E83" s="27"/>
      <c r="F83" s="27"/>
      <c r="G83" s="27"/>
      <c r="H83" s="27"/>
      <c r="I83" s="15"/>
      <c r="J83" s="15"/>
      <c r="K83" s="15"/>
      <c r="L83" s="15"/>
      <c r="M83" s="15"/>
      <c r="N83" s="15"/>
      <c r="O83" s="15"/>
    </row>
    <row r="84" spans="1:15" x14ac:dyDescent="0.25">
      <c r="A84" s="5">
        <v>1</v>
      </c>
      <c r="B84" s="5">
        <v>29</v>
      </c>
      <c r="C84" s="71"/>
      <c r="D84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0.34482758620689657</v>
      </c>
      <c r="E84" s="27"/>
      <c r="F84" s="27"/>
      <c r="G84" s="27"/>
      <c r="H84" s="27"/>
      <c r="I84" s="15"/>
      <c r="J84" s="15"/>
      <c r="K84" s="15"/>
      <c r="L84" s="15"/>
      <c r="M84" s="15"/>
      <c r="N84" s="15"/>
      <c r="O84" s="15"/>
    </row>
    <row r="85" spans="1:15" x14ac:dyDescent="0.25">
      <c r="A85" s="5">
        <v>1</v>
      </c>
      <c r="B85" s="5">
        <v>30</v>
      </c>
      <c r="C85" s="72"/>
      <c r="D85" s="27">
        <f>IF(Таблица6[[#This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"Delete".]]=0,0,SUM(Таблица6[[#This Row],[Количество публикаций (если у вас несколько публикаций, то в каждой из ячеек надо выбрать число "1"). В лишних строчках необходимо выбрать число "0", или удалить значения в них с кнопки "Delete".]]*10/Таблица6[[#This Row],[Количество авторов с аффилиацией НИТУ МИСИС]]))</f>
        <v>0.33333333333333331</v>
      </c>
      <c r="E85" s="27"/>
      <c r="F85" s="27"/>
      <c r="G85" s="27"/>
      <c r="H85" s="27"/>
      <c r="I85" s="15"/>
      <c r="J85" s="15"/>
      <c r="K85" s="15"/>
      <c r="L85" s="15"/>
      <c r="M85" s="15"/>
      <c r="N85" s="15"/>
      <c r="O85" s="15"/>
    </row>
    <row r="86" spans="1:15" x14ac:dyDescent="0.25">
      <c r="A86" s="42" t="s">
        <v>14</v>
      </c>
      <c r="B86" s="43"/>
      <c r="C86" s="44"/>
      <c r="D86" s="27"/>
      <c r="E86" s="27"/>
      <c r="F86" s="27"/>
      <c r="G86" s="27"/>
      <c r="H86" s="29"/>
      <c r="I86" s="15"/>
      <c r="J86" s="15"/>
      <c r="K86" s="15"/>
      <c r="L86" s="15"/>
      <c r="M86" s="15"/>
      <c r="N86" s="15"/>
      <c r="O86" s="15"/>
    </row>
    <row r="87" spans="1:15" ht="47.25" x14ac:dyDescent="0.25">
      <c r="A87" s="19" t="s">
        <v>63</v>
      </c>
      <c r="B87" s="2" t="s">
        <v>41</v>
      </c>
      <c r="C87" s="70" t="s">
        <v>28</v>
      </c>
      <c r="D87" s="27">
        <f>SUM(D88:D97)</f>
        <v>410</v>
      </c>
      <c r="E87" s="27"/>
      <c r="F87" s="27"/>
      <c r="G87" s="27"/>
      <c r="H87" s="29"/>
      <c r="I87" s="15"/>
      <c r="J87" s="15"/>
      <c r="K87" s="15"/>
      <c r="L87" s="15"/>
      <c r="M87" s="15"/>
      <c r="N87" s="15"/>
      <c r="O87" s="15"/>
    </row>
    <row r="88" spans="1:15" x14ac:dyDescent="0.25">
      <c r="A88" s="5">
        <v>1</v>
      </c>
      <c r="B88" s="5">
        <v>1</v>
      </c>
      <c r="C88" s="71"/>
      <c r="D88" s="27">
        <f>IF(Таблица7[[#This Row],[Количество патентов (если у вас несколько патентов, то в каждой из ячеек надо выбрать число "1"). В лишних строчках необходимо выбрать число "0", или удалить значения в них с кнопки "Delete".]]=0,0,IF(Таблица7[[#This Row],[Количество авторов]]=0,0,IF(Таблица7[[#This Row],[Количество авторов]]&lt;5,60,IF(Таблица7[[#This Row],[Количество авторов]]&lt;10,30,IF(Таблица7[[#This Row],[Количество авторов]]&lt;100,20)))))</f>
        <v>60</v>
      </c>
      <c r="E88" s="27"/>
      <c r="F88" s="27"/>
      <c r="G88" s="27"/>
      <c r="H88" s="29"/>
      <c r="I88" s="15"/>
      <c r="J88" s="15"/>
      <c r="K88" s="15"/>
      <c r="L88" s="15"/>
      <c r="M88" s="15"/>
      <c r="N88" s="15"/>
      <c r="O88" s="15"/>
    </row>
    <row r="89" spans="1:15" x14ac:dyDescent="0.25">
      <c r="A89" s="5">
        <v>1</v>
      </c>
      <c r="B89" s="5">
        <v>2</v>
      </c>
      <c r="C89" s="71"/>
      <c r="D89" s="27">
        <f>IF(Таблица7[[#This Row],[Количество патентов (если у вас несколько патентов, то в каждой из ячеек надо выбрать число "1"). В лишних строчках необходимо выбрать число "0", или удалить значения в них с кнопки "Delete".]]=0,0,IF(Таблица7[[#This Row],[Количество авторов]]=0,0,IF(Таблица7[[#This Row],[Количество авторов]]&lt;5,60,IF(Таблица7[[#This Row],[Количество авторов]]&lt;10,30,IF(Таблица7[[#This Row],[Количество авторов]]&lt;100,20)))))</f>
        <v>60</v>
      </c>
      <c r="E89" s="27"/>
      <c r="F89" s="27"/>
      <c r="G89" s="27"/>
      <c r="H89" s="29"/>
      <c r="I89" s="15"/>
      <c r="J89" s="15"/>
      <c r="K89" s="15"/>
      <c r="L89" s="15"/>
      <c r="M89" s="15"/>
      <c r="N89" s="15"/>
      <c r="O89" s="15"/>
    </row>
    <row r="90" spans="1:15" x14ac:dyDescent="0.25">
      <c r="A90" s="5">
        <v>1</v>
      </c>
      <c r="B90" s="5">
        <v>3</v>
      </c>
      <c r="C90" s="71"/>
      <c r="D90" s="27">
        <f>IF(Таблица7[[#This Row],[Количество патентов (если у вас несколько патентов, то в каждой из ячеек надо выбрать число "1"). В лишних строчках необходимо выбрать число "0", или удалить значения в них с кнопки "Delete".]]=0,0,IF(Таблица7[[#This Row],[Количество авторов]]=0,0,IF(Таблица7[[#This Row],[Количество авторов]]&lt;5,60,IF(Таблица7[[#This Row],[Количество авторов]]&lt;10,30,IF(Таблица7[[#This Row],[Количество авторов]]&lt;100,20)))))</f>
        <v>60</v>
      </c>
      <c r="E90" s="27"/>
      <c r="F90" s="27"/>
      <c r="G90" s="27"/>
      <c r="H90" s="29"/>
      <c r="I90" s="15"/>
      <c r="J90" s="15"/>
      <c r="K90" s="15"/>
      <c r="L90" s="15"/>
      <c r="M90" s="15"/>
      <c r="N90" s="15"/>
      <c r="O90" s="15"/>
    </row>
    <row r="91" spans="1:15" x14ac:dyDescent="0.25">
      <c r="A91" s="5">
        <v>1</v>
      </c>
      <c r="B91" s="5">
        <v>4</v>
      </c>
      <c r="C91" s="71"/>
      <c r="D91" s="27">
        <f>IF(Таблица7[[#This Row],[Количество патентов (если у вас несколько патентов, то в каждой из ячеек надо выбрать число "1"). В лишних строчках необходимо выбрать число "0", или удалить значения в них с кнопки "Delete".]]=0,0,IF(Таблица7[[#This Row],[Количество авторов]]=0,0,IF(Таблица7[[#This Row],[Количество авторов]]&lt;5,60,IF(Таблица7[[#This Row],[Количество авторов]]&lt;10,30,IF(Таблица7[[#This Row],[Количество авторов]]&lt;100,20)))))</f>
        <v>60</v>
      </c>
      <c r="E91" s="27"/>
      <c r="F91" s="27"/>
      <c r="G91" s="27"/>
      <c r="H91" s="29"/>
      <c r="I91" s="15"/>
      <c r="J91" s="15"/>
      <c r="K91" s="15"/>
      <c r="L91" s="15"/>
      <c r="M91" s="15"/>
      <c r="N91" s="15"/>
      <c r="O91" s="15"/>
    </row>
    <row r="92" spans="1:15" ht="15" customHeight="1" x14ac:dyDescent="0.25">
      <c r="A92" s="5">
        <v>1</v>
      </c>
      <c r="B92" s="5">
        <v>5</v>
      </c>
      <c r="C92" s="71"/>
      <c r="D92" s="27">
        <f>IF(Таблица7[[#This Row],[Количество патентов (если у вас несколько патентов, то в каждой из ячеек надо выбрать число "1"). В лишних строчках необходимо выбрать число "0", или удалить значения в них с кнопки "Delete".]]=0,0,IF(Таблица7[[#This Row],[Количество авторов]]=0,0,IF(Таблица7[[#This Row],[Количество авторов]]&lt;5,60,IF(Таблица7[[#This Row],[Количество авторов]]&lt;10,30,IF(Таблица7[[#This Row],[Количество авторов]]&lt;100,20)))))</f>
        <v>30</v>
      </c>
      <c r="E92" s="27"/>
      <c r="F92" s="27"/>
      <c r="G92" s="27"/>
      <c r="H92" s="29"/>
      <c r="I92" s="15"/>
      <c r="J92" s="15"/>
      <c r="K92" s="15"/>
      <c r="L92" s="15"/>
      <c r="M92" s="15"/>
      <c r="N92" s="15"/>
      <c r="O92" s="15"/>
    </row>
    <row r="93" spans="1:15" x14ac:dyDescent="0.25">
      <c r="A93" s="5">
        <v>1</v>
      </c>
      <c r="B93" s="5">
        <v>6</v>
      </c>
      <c r="C93" s="71"/>
      <c r="D93" s="27">
        <f>IF(Таблица7[[#This Row],[Количество патентов (если у вас несколько патентов, то в каждой из ячеек надо выбрать число "1"). В лишних строчках необходимо выбрать число "0", или удалить значения в них с кнопки "Delete".]]=0,0,IF(Таблица7[[#This Row],[Количество авторов]]=0,0,IF(Таблица7[[#This Row],[Количество авторов]]&lt;5,60,IF(Таблица7[[#This Row],[Количество авторов]]&lt;10,30,IF(Таблица7[[#This Row],[Количество авторов]]&lt;100,20)))))</f>
        <v>30</v>
      </c>
      <c r="E93" s="27"/>
      <c r="F93" s="27"/>
      <c r="G93" s="27"/>
      <c r="H93" s="29"/>
      <c r="I93" s="15"/>
      <c r="J93" s="15"/>
      <c r="K93" s="15"/>
      <c r="L93" s="15"/>
      <c r="M93" s="15"/>
      <c r="N93" s="15"/>
      <c r="O93" s="15"/>
    </row>
    <row r="94" spans="1:15" x14ac:dyDescent="0.25">
      <c r="A94" s="5">
        <v>1</v>
      </c>
      <c r="B94" s="5">
        <v>7</v>
      </c>
      <c r="C94" s="71"/>
      <c r="D94" s="27">
        <f>IF(Таблица7[[#This Row],[Количество патентов (если у вас несколько патентов, то в каждой из ячеек надо выбрать число "1"). В лишних строчках необходимо выбрать число "0", или удалить значения в них с кнопки "Delete".]]=0,0,IF(Таблица7[[#This Row],[Количество авторов]]=0,0,IF(Таблица7[[#This Row],[Количество авторов]]&lt;5,60,IF(Таблица7[[#This Row],[Количество авторов]]&lt;10,30,IF(Таблица7[[#This Row],[Количество авторов]]&lt;100,20)))))</f>
        <v>30</v>
      </c>
      <c r="E94" s="27"/>
      <c r="F94" s="27"/>
      <c r="G94" s="27"/>
      <c r="H94" s="29"/>
      <c r="I94" s="15"/>
      <c r="J94" s="15"/>
      <c r="K94" s="15"/>
      <c r="L94" s="15"/>
      <c r="M94" s="15"/>
      <c r="N94" s="15"/>
      <c r="O94" s="15"/>
    </row>
    <row r="95" spans="1:15" ht="15" customHeight="1" x14ac:dyDescent="0.25">
      <c r="A95" s="5">
        <v>1</v>
      </c>
      <c r="B95" s="5">
        <v>8</v>
      </c>
      <c r="C95" s="71"/>
      <c r="D95" s="27">
        <f>IF(Таблица7[[#This Row],[Количество патентов (если у вас несколько патентов, то в каждой из ячеек надо выбрать число "1"). В лишних строчках необходимо выбрать число "0", или удалить значения в них с кнопки "Delete".]]=0,0,IF(Таблица7[[#This Row],[Количество авторов]]=0,0,IF(Таблица7[[#This Row],[Количество авторов]]&lt;5,60,IF(Таблица7[[#This Row],[Количество авторов]]&lt;10,30,IF(Таблица7[[#This Row],[Количество авторов]]&lt;100,20)))))</f>
        <v>30</v>
      </c>
      <c r="E95" s="27"/>
      <c r="F95" s="27"/>
      <c r="G95" s="27"/>
      <c r="H95" s="29"/>
      <c r="I95" s="15"/>
      <c r="J95" s="15"/>
      <c r="K95" s="15"/>
      <c r="L95" s="15"/>
      <c r="M95" s="15"/>
      <c r="N95" s="15"/>
      <c r="O95" s="15"/>
    </row>
    <row r="96" spans="1:15" x14ac:dyDescent="0.25">
      <c r="A96" s="5">
        <v>1</v>
      </c>
      <c r="B96" s="5">
        <v>9</v>
      </c>
      <c r="C96" s="71"/>
      <c r="D96" s="27">
        <f>IF(Таблица7[[#This Row],[Количество патентов (если у вас несколько патентов, то в каждой из ячеек надо выбрать число "1"). В лишних строчках необходимо выбрать число "0", или удалить значения в них с кнопки "Delete".]]=0,0,IF(Таблица7[[#This Row],[Количество авторов]]=0,0,IF(Таблица7[[#This Row],[Количество авторов]]&lt;5,60,IF(Таблица7[[#This Row],[Количество авторов]]&lt;10,30,IF(Таблица7[[#This Row],[Количество авторов]]&lt;100,20)))))</f>
        <v>30</v>
      </c>
      <c r="E96" s="27"/>
      <c r="F96" s="27"/>
      <c r="G96" s="27"/>
      <c r="H96" s="29"/>
      <c r="I96" s="15"/>
      <c r="J96" s="15"/>
      <c r="K96" s="15"/>
      <c r="L96" s="15"/>
      <c r="M96" s="15"/>
      <c r="N96" s="15"/>
      <c r="O96" s="15"/>
    </row>
    <row r="97" spans="1:15" x14ac:dyDescent="0.25">
      <c r="A97" s="5">
        <v>1</v>
      </c>
      <c r="B97" s="5">
        <v>10</v>
      </c>
      <c r="C97" s="72"/>
      <c r="D97" s="27">
        <f>IF(Таблица7[[#This Row],[Количество патентов (если у вас несколько патентов, то в каждой из ячеек надо выбрать число "1"). В лишних строчках необходимо выбрать число "0", или удалить значения в них с кнопки "Delete".]]=0,0,IF(Таблица7[[#This Row],[Количество авторов]]=0,0,IF(Таблица7[[#This Row],[Количество авторов]]&lt;5,60,IF(Таблица7[[#This Row],[Количество авторов]]&lt;10,30,IF(Таблица7[[#This Row],[Количество авторов]]&lt;100,20)))))</f>
        <v>20</v>
      </c>
      <c r="E97" s="27"/>
      <c r="F97" s="27"/>
      <c r="G97" s="27"/>
      <c r="H97" s="29"/>
      <c r="I97" s="15"/>
      <c r="J97" s="15"/>
      <c r="K97" s="15"/>
      <c r="L97" s="15"/>
      <c r="M97" s="15"/>
      <c r="N97" s="15"/>
      <c r="O97" s="15"/>
    </row>
    <row r="98" spans="1:15" x14ac:dyDescent="0.25">
      <c r="A98" s="42" t="s">
        <v>15</v>
      </c>
      <c r="B98" s="43"/>
      <c r="C98" s="44"/>
      <c r="D98" s="27"/>
      <c r="E98" s="27"/>
      <c r="F98" s="27"/>
      <c r="G98" s="27"/>
      <c r="H98" s="29"/>
      <c r="I98" s="15"/>
      <c r="J98" s="15"/>
      <c r="K98" s="15"/>
      <c r="L98" s="15"/>
      <c r="M98" s="15"/>
      <c r="N98" s="15"/>
      <c r="O98" s="15"/>
    </row>
    <row r="99" spans="1:15" ht="47.25" x14ac:dyDescent="0.25">
      <c r="A99" s="19" t="s">
        <v>64</v>
      </c>
      <c r="B99" s="2" t="s">
        <v>41</v>
      </c>
      <c r="C99" s="70" t="s">
        <v>28</v>
      </c>
      <c r="D99" s="27">
        <f>SUM(D100:D109)</f>
        <v>245</v>
      </c>
      <c r="E99" s="27"/>
      <c r="F99" s="27"/>
      <c r="G99" s="27"/>
      <c r="H99" s="29"/>
      <c r="I99" s="15"/>
      <c r="J99" s="15"/>
      <c r="K99" s="15"/>
      <c r="L99" s="15"/>
      <c r="M99" s="15"/>
      <c r="N99" s="15"/>
      <c r="O99" s="18"/>
    </row>
    <row r="100" spans="1:15" x14ac:dyDescent="0.25">
      <c r="A100" s="5">
        <v>1</v>
      </c>
      <c r="B100" s="5">
        <v>1</v>
      </c>
      <c r="C100" s="71"/>
      <c r="D100" s="27">
        <f>IF(Таблица8[[#This Row],[Количество заявок (если у вас несколько заявок, то в каждой из ячеек надо выбрать число "1"). В лишних строчках необходимо выбрать число "0", или удалить значения в них с кнопки "Delete".]]=0,0,IF(Таблица8[[#This Row],[Количество авторов]]=0,0,IF(Таблица8[[#This Row],[Количество авторов]]&lt;5,40,IF(Таблица8[[#This Row],[Количество авторов]]&lt;10,15,IF(Таблица8[[#This Row],[Количество авторов]]&lt;100,10)))))</f>
        <v>40</v>
      </c>
      <c r="E100" s="27"/>
      <c r="F100" s="27"/>
      <c r="G100" s="27"/>
      <c r="H100" s="29"/>
      <c r="I100" s="15"/>
      <c r="J100" s="15"/>
      <c r="K100" s="15"/>
      <c r="L100" s="15"/>
      <c r="M100" s="15"/>
      <c r="N100" s="15"/>
      <c r="O100" s="15"/>
    </row>
    <row r="101" spans="1:15" x14ac:dyDescent="0.25">
      <c r="A101" s="5">
        <v>1</v>
      </c>
      <c r="B101" s="5">
        <v>2</v>
      </c>
      <c r="C101" s="71"/>
      <c r="D101" s="27">
        <f>IF(Таблица8[[#This Row],[Количество заявок (если у вас несколько заявок, то в каждой из ячеек надо выбрать число "1"). В лишних строчках необходимо выбрать число "0", или удалить значения в них с кнопки "Delete".]]=0,0,IF(Таблица8[[#This Row],[Количество авторов]]=0,0,IF(Таблица8[[#This Row],[Количество авторов]]&lt;5,40,IF(Таблица8[[#This Row],[Количество авторов]]&lt;10,15,IF(Таблица8[[#This Row],[Количество авторов]]&lt;100,10)))))</f>
        <v>40</v>
      </c>
      <c r="E101" s="27"/>
      <c r="F101" s="27"/>
      <c r="G101" s="27"/>
      <c r="H101" s="29"/>
      <c r="I101" s="15"/>
      <c r="J101" s="15"/>
      <c r="K101" s="15"/>
      <c r="L101" s="15"/>
      <c r="M101" s="15"/>
      <c r="N101" s="15"/>
      <c r="O101" s="15"/>
    </row>
    <row r="102" spans="1:15" x14ac:dyDescent="0.25">
      <c r="A102" s="5">
        <v>1</v>
      </c>
      <c r="B102" s="5">
        <v>3</v>
      </c>
      <c r="C102" s="71"/>
      <c r="D102" s="27">
        <f>IF(Таблица8[[#This Row],[Количество заявок (если у вас несколько заявок, то в каждой из ячеек надо выбрать число "1"). В лишних строчках необходимо выбрать число "0", или удалить значения в них с кнопки "Delete".]]=0,0,IF(Таблица8[[#This Row],[Количество авторов]]=0,0,IF(Таблица8[[#This Row],[Количество авторов]]&lt;5,40,IF(Таблица8[[#This Row],[Количество авторов]]&lt;10,15,IF(Таблица8[[#This Row],[Количество авторов]]&lt;100,10)))))</f>
        <v>40</v>
      </c>
      <c r="E102" s="27"/>
      <c r="F102" s="27"/>
      <c r="G102" s="27"/>
      <c r="H102" s="29"/>
      <c r="I102" s="15"/>
      <c r="J102" s="15"/>
      <c r="K102" s="15"/>
      <c r="L102" s="15"/>
      <c r="M102" s="15"/>
      <c r="N102" s="15"/>
      <c r="O102" s="15"/>
    </row>
    <row r="103" spans="1:15" x14ac:dyDescent="0.25">
      <c r="A103" s="5">
        <v>1</v>
      </c>
      <c r="B103" s="5">
        <v>4</v>
      </c>
      <c r="C103" s="71"/>
      <c r="D103" s="27">
        <f>IF(Таблица8[[#This Row],[Количество заявок (если у вас несколько заявок, то в каждой из ячеек надо выбрать число "1"). В лишних строчках необходимо выбрать число "0", или удалить значения в них с кнопки "Delete".]]=0,0,IF(Таблица8[[#This Row],[Количество авторов]]=0,0,IF(Таблица8[[#This Row],[Количество авторов]]&lt;5,40,IF(Таблица8[[#This Row],[Количество авторов]]&lt;10,15,IF(Таблица8[[#This Row],[Количество авторов]]&lt;100,10)))))</f>
        <v>40</v>
      </c>
      <c r="E103" s="27"/>
      <c r="F103" s="27"/>
      <c r="G103" s="27"/>
      <c r="H103" s="29"/>
      <c r="I103" s="15"/>
      <c r="J103" s="15"/>
      <c r="K103" s="15"/>
      <c r="L103" s="15"/>
      <c r="M103" s="15"/>
      <c r="N103" s="15"/>
      <c r="O103" s="15"/>
    </row>
    <row r="104" spans="1:15" x14ac:dyDescent="0.25">
      <c r="A104" s="5">
        <v>1</v>
      </c>
      <c r="B104" s="5">
        <v>5</v>
      </c>
      <c r="C104" s="71"/>
      <c r="D104" s="27">
        <f>IF(Таблица8[[#This Row],[Количество заявок (если у вас несколько заявок, то в каждой из ячеек надо выбрать число "1"). В лишних строчках необходимо выбрать число "0", или удалить значения в них с кнопки "Delete".]]=0,0,IF(Таблица8[[#This Row],[Количество авторов]]=0,0,IF(Таблица8[[#This Row],[Количество авторов]]&lt;5,40,IF(Таблица8[[#This Row],[Количество авторов]]&lt;10,15,IF(Таблица8[[#This Row],[Количество авторов]]&lt;100,10)))))</f>
        <v>15</v>
      </c>
      <c r="E104" s="27"/>
      <c r="F104" s="27"/>
      <c r="G104" s="27"/>
      <c r="H104" s="29"/>
      <c r="I104" s="15"/>
      <c r="J104" s="15"/>
      <c r="K104" s="15"/>
      <c r="L104" s="15"/>
      <c r="M104" s="15"/>
      <c r="N104" s="15"/>
      <c r="O104" s="15"/>
    </row>
    <row r="105" spans="1:15" x14ac:dyDescent="0.25">
      <c r="A105" s="5">
        <v>1</v>
      </c>
      <c r="B105" s="5">
        <v>6</v>
      </c>
      <c r="C105" s="71"/>
      <c r="D105" s="27">
        <f>IF(Таблица8[[#This Row],[Количество заявок (если у вас несколько заявок, то в каждой из ячеек надо выбрать число "1"). В лишних строчках необходимо выбрать число "0", или удалить значения в них с кнопки "Delete".]]=0,0,IF(Таблица8[[#This Row],[Количество авторов]]=0,0,IF(Таблица8[[#This Row],[Количество авторов]]&lt;5,40,IF(Таблица8[[#This Row],[Количество авторов]]&lt;10,15,IF(Таблица8[[#This Row],[Количество авторов]]&lt;100,10)))))</f>
        <v>15</v>
      </c>
      <c r="E105" s="27"/>
      <c r="F105" s="27"/>
      <c r="G105" s="27"/>
      <c r="H105" s="29"/>
      <c r="I105" s="15"/>
      <c r="J105" s="15"/>
      <c r="K105" s="15"/>
      <c r="L105" s="15"/>
      <c r="M105" s="15"/>
      <c r="N105" s="15"/>
      <c r="O105" s="15"/>
    </row>
    <row r="106" spans="1:15" x14ac:dyDescent="0.25">
      <c r="A106" s="5">
        <v>1</v>
      </c>
      <c r="B106" s="5">
        <v>7</v>
      </c>
      <c r="C106" s="71"/>
      <c r="D106" s="27">
        <f>IF(Таблица8[[#This Row],[Количество заявок (если у вас несколько заявок, то в каждой из ячеек надо выбрать число "1"). В лишних строчках необходимо выбрать число "0", или удалить значения в них с кнопки "Delete".]]=0,0,IF(Таблица8[[#This Row],[Количество авторов]]=0,0,IF(Таблица8[[#This Row],[Количество авторов]]&lt;5,40,IF(Таблица8[[#This Row],[Количество авторов]]&lt;10,15,IF(Таблица8[[#This Row],[Количество авторов]]&lt;100,10)))))</f>
        <v>15</v>
      </c>
      <c r="E106" s="27"/>
      <c r="F106" s="27"/>
      <c r="G106" s="27"/>
      <c r="H106" s="29"/>
      <c r="I106" s="15"/>
      <c r="J106" s="15"/>
      <c r="K106" s="15"/>
      <c r="L106" s="15"/>
      <c r="M106" s="15"/>
      <c r="N106" s="15"/>
      <c r="O106" s="15"/>
    </row>
    <row r="107" spans="1:15" x14ac:dyDescent="0.25">
      <c r="A107" s="5">
        <v>1</v>
      </c>
      <c r="B107" s="5">
        <v>8</v>
      </c>
      <c r="C107" s="71"/>
      <c r="D107" s="27">
        <f>IF(Таблица8[[#This Row],[Количество заявок (если у вас несколько заявок, то в каждой из ячеек надо выбрать число "1"). В лишних строчках необходимо выбрать число "0", или удалить значения в них с кнопки "Delete".]]=0,0,IF(Таблица8[[#This Row],[Количество авторов]]=0,0,IF(Таблица8[[#This Row],[Количество авторов]]&lt;5,40,IF(Таблица8[[#This Row],[Количество авторов]]&lt;10,15,IF(Таблица8[[#This Row],[Количество авторов]]&lt;100,10)))))</f>
        <v>15</v>
      </c>
      <c r="E107" s="27"/>
      <c r="F107" s="27"/>
      <c r="G107" s="27"/>
      <c r="H107" s="29"/>
      <c r="I107" s="15"/>
      <c r="J107" s="15"/>
      <c r="K107" s="15"/>
      <c r="L107" s="15"/>
      <c r="M107" s="15"/>
      <c r="N107" s="15"/>
      <c r="O107" s="15"/>
    </row>
    <row r="108" spans="1:15" x14ac:dyDescent="0.25">
      <c r="A108" s="5">
        <v>1</v>
      </c>
      <c r="B108" s="5">
        <v>9</v>
      </c>
      <c r="C108" s="71"/>
      <c r="D108" s="27">
        <f>IF(Таблица8[[#This Row],[Количество заявок (если у вас несколько заявок, то в каждой из ячеек надо выбрать число "1"). В лишних строчках необходимо выбрать число "0", или удалить значения в них с кнопки "Delete".]]=0,0,IF(Таблица8[[#This Row],[Количество авторов]]=0,0,IF(Таблица8[[#This Row],[Количество авторов]]&lt;5,40,IF(Таблица8[[#This Row],[Количество авторов]]&lt;10,15,IF(Таблица8[[#This Row],[Количество авторов]]&lt;100,10)))))</f>
        <v>15</v>
      </c>
      <c r="E108" s="27"/>
      <c r="F108" s="27"/>
      <c r="G108" s="27"/>
      <c r="H108" s="29"/>
      <c r="I108" s="15"/>
      <c r="J108" s="15"/>
      <c r="K108" s="15"/>
      <c r="L108" s="15"/>
      <c r="M108" s="15"/>
      <c r="N108" s="15"/>
      <c r="O108" s="15"/>
    </row>
    <row r="109" spans="1:15" x14ac:dyDescent="0.25">
      <c r="A109" s="5">
        <v>1</v>
      </c>
      <c r="B109" s="5">
        <v>10</v>
      </c>
      <c r="C109" s="72"/>
      <c r="D109" s="27">
        <f>IF(Таблица8[[#This Row],[Количество заявок (если у вас несколько заявок, то в каждой из ячеек надо выбрать число "1"). В лишних строчках необходимо выбрать число "0", или удалить значения в них с кнопки "Delete".]]=0,0,IF(Таблица8[[#This Row],[Количество авторов]]=0,0,IF(Таблица8[[#This Row],[Количество авторов]]&lt;5,40,IF(Таблица8[[#This Row],[Количество авторов]]&lt;10,15,IF(Таблица8[[#This Row],[Количество авторов]]&lt;100,10)))))</f>
        <v>10</v>
      </c>
      <c r="E109" s="27"/>
      <c r="F109" s="27"/>
      <c r="G109" s="27"/>
      <c r="H109" s="29"/>
      <c r="I109" s="15"/>
      <c r="J109" s="15"/>
      <c r="K109" s="15"/>
      <c r="L109" s="15"/>
      <c r="M109" s="15"/>
      <c r="N109" s="15"/>
      <c r="O109" s="15"/>
    </row>
    <row r="110" spans="1:15" ht="47.25" customHeight="1" x14ac:dyDescent="0.25">
      <c r="A110" s="35" t="s">
        <v>16</v>
      </c>
      <c r="B110" s="35"/>
      <c r="C110" s="35"/>
      <c r="D110" s="27">
        <f>SUBTOTAL(9,D114:D120)</f>
        <v>0</v>
      </c>
      <c r="E110" s="27"/>
      <c r="F110" s="27"/>
      <c r="G110" s="27"/>
      <c r="H110" s="29"/>
      <c r="I110" s="15"/>
      <c r="J110" s="15"/>
      <c r="K110" s="15"/>
      <c r="L110" s="15"/>
      <c r="M110" s="15"/>
      <c r="N110" s="15"/>
      <c r="O110" s="15"/>
    </row>
    <row r="111" spans="1:15" ht="15" customHeight="1" x14ac:dyDescent="0.25">
      <c r="A111" s="21" t="s">
        <v>10</v>
      </c>
      <c r="B111" s="48" t="s">
        <v>1</v>
      </c>
      <c r="C111" s="49"/>
      <c r="D111" s="27"/>
      <c r="E111" s="27"/>
      <c r="F111" s="27"/>
      <c r="G111" s="27"/>
      <c r="H111" s="29"/>
      <c r="I111" s="15"/>
      <c r="J111" s="15"/>
      <c r="K111" s="15"/>
      <c r="L111" s="15"/>
      <c r="M111" s="15"/>
      <c r="N111" s="15"/>
      <c r="O111" s="15"/>
    </row>
    <row r="112" spans="1:15" x14ac:dyDescent="0.25">
      <c r="A112" s="7" t="s">
        <v>12</v>
      </c>
      <c r="B112" s="50"/>
      <c r="C112" s="51"/>
      <c r="D112" s="27"/>
      <c r="E112" s="27"/>
      <c r="F112" s="27"/>
      <c r="G112" s="27"/>
      <c r="H112" s="29"/>
      <c r="I112" s="15"/>
      <c r="J112" s="15"/>
      <c r="K112" s="15"/>
      <c r="L112" s="15"/>
      <c r="M112" s="15"/>
      <c r="N112" s="15"/>
      <c r="O112" s="15"/>
    </row>
    <row r="113" spans="1:15" x14ac:dyDescent="0.25">
      <c r="A113" s="8" t="s">
        <v>43</v>
      </c>
      <c r="B113" s="50"/>
      <c r="C113" s="51"/>
      <c r="D113" s="27"/>
      <c r="E113" s="27"/>
      <c r="F113" s="27"/>
      <c r="G113" s="27"/>
      <c r="H113" s="29"/>
      <c r="I113" s="15"/>
      <c r="J113" s="15"/>
      <c r="K113" s="15"/>
      <c r="L113" s="15"/>
      <c r="M113" s="15"/>
      <c r="N113" s="15"/>
      <c r="O113" s="15"/>
    </row>
    <row r="114" spans="1:15" ht="15.75" customHeight="1" x14ac:dyDescent="0.25">
      <c r="A114" s="8" t="s">
        <v>12</v>
      </c>
      <c r="B114" s="50"/>
      <c r="C114" s="51"/>
      <c r="D114" s="27">
        <f>IF(Таблица2[Международный уровень]="Нет",0,IF(Таблица9[[#This Row],[Победитель/призёр]]="Победитель",50,IF(Таблица9[Победитель/призёр]="Призёр",25,IF(Таблица9[Победитель/призёр]="Нет",0,))))</f>
        <v>0</v>
      </c>
      <c r="E114" s="27"/>
      <c r="F114" s="27"/>
      <c r="G114" s="27"/>
      <c r="H114" s="28" t="s">
        <v>9</v>
      </c>
      <c r="I114" s="15"/>
      <c r="J114" s="15"/>
      <c r="K114" s="15"/>
      <c r="L114" s="15"/>
      <c r="M114" s="15"/>
      <c r="N114" s="15"/>
      <c r="O114" s="15"/>
    </row>
    <row r="115" spans="1:15" x14ac:dyDescent="0.25">
      <c r="A115" s="6" t="s">
        <v>11</v>
      </c>
      <c r="B115" s="50"/>
      <c r="C115" s="51"/>
      <c r="D115" s="27"/>
      <c r="E115" s="27"/>
      <c r="F115" s="27"/>
      <c r="G115" s="27"/>
      <c r="H115" s="27" t="s">
        <v>12</v>
      </c>
      <c r="I115" s="15"/>
      <c r="J115" s="15"/>
      <c r="K115" s="15"/>
      <c r="L115" s="15"/>
      <c r="M115" s="15"/>
      <c r="N115" s="15"/>
      <c r="O115" s="15"/>
    </row>
    <row r="116" spans="1:15" x14ac:dyDescent="0.25">
      <c r="A116" s="7" t="s">
        <v>12</v>
      </c>
      <c r="B116" s="50"/>
      <c r="C116" s="51"/>
      <c r="D116" s="27"/>
      <c r="E116" s="27"/>
      <c r="F116" s="27"/>
      <c r="G116" s="27"/>
      <c r="H116" s="27" t="s">
        <v>44</v>
      </c>
      <c r="I116" s="15"/>
      <c r="J116" s="15"/>
      <c r="K116" s="15"/>
      <c r="L116" s="15"/>
      <c r="M116" s="15"/>
      <c r="N116" s="15"/>
      <c r="O116" s="15"/>
    </row>
    <row r="117" spans="1:15" x14ac:dyDescent="0.25">
      <c r="A117" s="8" t="s">
        <v>43</v>
      </c>
      <c r="B117" s="50"/>
      <c r="C117" s="51"/>
      <c r="D117" s="27"/>
      <c r="E117" s="27"/>
      <c r="F117" s="27"/>
      <c r="G117" s="27"/>
      <c r="H117" s="27" t="s">
        <v>45</v>
      </c>
      <c r="I117" s="15"/>
      <c r="J117" s="15"/>
      <c r="K117" s="15"/>
      <c r="L117" s="15"/>
      <c r="M117" s="15"/>
      <c r="N117" s="15"/>
      <c r="O117" s="15"/>
    </row>
    <row r="118" spans="1:15" x14ac:dyDescent="0.25">
      <c r="A118" s="8" t="s">
        <v>12</v>
      </c>
      <c r="B118" s="50"/>
      <c r="C118" s="51"/>
      <c r="D118" s="27">
        <f>IF(Таблица3[Всероссийский уровень]="Нет",0,IF(Таблица211[[#This Row],[Победитель/призёр]]="Победитель",30,IF(Таблица211[Победитель/призёр]="Призёр",15,IF(Таблица211[Победитель/призёр]="Нет",0))))</f>
        <v>0</v>
      </c>
      <c r="E118" s="27"/>
      <c r="F118" s="27"/>
      <c r="G118" s="27"/>
      <c r="H118" s="27" t="s">
        <v>12</v>
      </c>
      <c r="I118" s="15"/>
      <c r="J118" s="15"/>
      <c r="K118" s="15"/>
      <c r="L118" s="15"/>
      <c r="M118" s="15"/>
      <c r="N118" s="15"/>
      <c r="O118" s="15"/>
    </row>
    <row r="119" spans="1:15" x14ac:dyDescent="0.25">
      <c r="A119" s="8" t="s">
        <v>46</v>
      </c>
      <c r="B119" s="50"/>
      <c r="C119" s="51"/>
      <c r="D119" s="27"/>
      <c r="E119" s="27"/>
      <c r="F119" s="27"/>
      <c r="G119" s="27"/>
      <c r="H119" s="27"/>
      <c r="I119" s="15"/>
      <c r="J119" s="15"/>
      <c r="K119" s="15"/>
      <c r="L119" s="15"/>
      <c r="M119" s="15"/>
      <c r="N119" s="15"/>
      <c r="O119" s="15"/>
    </row>
    <row r="120" spans="1:15" x14ac:dyDescent="0.25">
      <c r="A120" s="8" t="s">
        <v>12</v>
      </c>
      <c r="B120" s="91"/>
      <c r="C120" s="92"/>
      <c r="D120" s="27">
        <f>IF(Таблица21112[[#This Row],[Медаль РАН]]="Да",150,0)</f>
        <v>0</v>
      </c>
      <c r="E120" s="27"/>
      <c r="F120" s="27"/>
      <c r="G120" s="27"/>
      <c r="H120" s="27"/>
      <c r="I120" s="15"/>
      <c r="J120" s="15"/>
      <c r="K120" s="15"/>
      <c r="L120" s="15"/>
      <c r="M120" s="15"/>
      <c r="N120" s="15"/>
      <c r="O120" s="15"/>
    </row>
    <row r="121" spans="1:15" x14ac:dyDescent="0.25">
      <c r="A121" s="35" t="s">
        <v>49</v>
      </c>
      <c r="B121" s="35"/>
      <c r="C121" s="35"/>
      <c r="D121" s="27">
        <f>SUBTOTAL(9,D123:D125)</f>
        <v>0</v>
      </c>
      <c r="E121" s="27"/>
      <c r="F121" s="27"/>
      <c r="G121" s="27"/>
      <c r="H121" s="27" t="s">
        <v>51</v>
      </c>
      <c r="I121" s="15"/>
      <c r="J121" s="15"/>
      <c r="K121" s="15"/>
      <c r="L121" s="15"/>
      <c r="M121" s="15"/>
      <c r="N121" s="15"/>
      <c r="O121" s="15"/>
    </row>
    <row r="122" spans="1:15" x14ac:dyDescent="0.25">
      <c r="A122" s="21" t="s">
        <v>50</v>
      </c>
      <c r="B122" s="48" t="s">
        <v>1</v>
      </c>
      <c r="C122" s="49"/>
      <c r="D122" s="27"/>
      <c r="E122" s="27"/>
      <c r="F122" s="27"/>
      <c r="G122" s="27"/>
      <c r="H122" s="27" t="s">
        <v>52</v>
      </c>
      <c r="I122" s="15"/>
      <c r="J122" s="15"/>
      <c r="K122" s="15"/>
      <c r="L122" s="15"/>
      <c r="M122" s="15"/>
      <c r="N122" s="15"/>
      <c r="O122" s="15"/>
    </row>
    <row r="123" spans="1:15" x14ac:dyDescent="0.25">
      <c r="A123" s="7" t="s">
        <v>12</v>
      </c>
      <c r="B123" s="50"/>
      <c r="C123" s="51"/>
      <c r="D123" s="27">
        <f>IF(Таблица218[[#This Row],[Гранты РНФ, РФФИ, Министерств и др. государственных фондов и прогорамм]]="Руководитель",60,IF(Таблица218[Гранты РНФ, РФФИ, Министерств и др. государственных фондов и прогорамм]="Исполнитель",30,IF(Таблица218[Гранты РНФ, РФФИ, Министерств и др. государственных фондов и прогорамм]="Нет",0)))</f>
        <v>0</v>
      </c>
      <c r="E123" s="27"/>
      <c r="F123" s="27"/>
      <c r="G123" s="27"/>
      <c r="H123" s="27" t="s">
        <v>12</v>
      </c>
      <c r="I123" s="15"/>
      <c r="J123" s="15"/>
      <c r="K123" s="15"/>
      <c r="L123" s="15"/>
      <c r="M123" s="15"/>
      <c r="N123" s="15"/>
      <c r="O123" s="15"/>
    </row>
    <row r="124" spans="1:15" x14ac:dyDescent="0.25">
      <c r="A124" s="8" t="s">
        <v>53</v>
      </c>
      <c r="B124" s="50"/>
      <c r="C124" s="51"/>
      <c r="D124" s="27"/>
      <c r="E124" s="27"/>
      <c r="F124" s="27"/>
      <c r="G124" s="27"/>
      <c r="H124" s="27"/>
      <c r="I124" s="15"/>
      <c r="J124" s="15"/>
      <c r="K124" s="15"/>
      <c r="L124" s="15"/>
      <c r="M124" s="15"/>
      <c r="N124" s="15"/>
      <c r="O124" s="15"/>
    </row>
    <row r="125" spans="1:15" ht="16.5" thickBot="1" x14ac:dyDescent="0.3">
      <c r="A125" s="7" t="s">
        <v>12</v>
      </c>
      <c r="B125" s="52"/>
      <c r="C125" s="53"/>
      <c r="D125" s="27">
        <f>IF(Таблица919[[#This Row],[Другие организации]]="Руководитель",30,IF(Таблица919[Другие организации]="Исполнитель",15,IF(Таблица919[Другие организации]="Нет",0)))</f>
        <v>0</v>
      </c>
      <c r="E125" s="27"/>
      <c r="F125" s="27"/>
      <c r="G125" s="27"/>
      <c r="H125" s="27"/>
      <c r="I125" s="15"/>
      <c r="J125" s="15"/>
      <c r="K125" s="15"/>
      <c r="L125" s="15"/>
      <c r="M125" s="15"/>
      <c r="N125" s="15"/>
      <c r="O125" s="15"/>
    </row>
    <row r="126" spans="1:15" x14ac:dyDescent="0.25">
      <c r="A126" s="63" t="s">
        <v>26</v>
      </c>
      <c r="B126" s="64"/>
      <c r="C126" s="65"/>
      <c r="D126" s="27"/>
      <c r="E126" s="27"/>
      <c r="F126" s="27"/>
      <c r="G126" s="27"/>
      <c r="H126" s="27"/>
      <c r="I126" s="15"/>
      <c r="J126" s="15"/>
      <c r="K126" s="15"/>
      <c r="L126" s="15"/>
      <c r="M126" s="15"/>
      <c r="N126" s="15"/>
      <c r="O126" s="15"/>
    </row>
    <row r="127" spans="1:15" x14ac:dyDescent="0.25">
      <c r="A127" s="35" t="s">
        <v>27</v>
      </c>
      <c r="B127" s="35"/>
      <c r="C127" s="35"/>
      <c r="D127" s="27">
        <f>SUBTOTAL(9,D129:D139)</f>
        <v>0</v>
      </c>
      <c r="E127" s="27"/>
      <c r="F127" s="27"/>
      <c r="G127" s="27"/>
      <c r="H127" s="27" t="s">
        <v>9</v>
      </c>
      <c r="I127" s="15"/>
      <c r="J127" s="15"/>
      <c r="K127" s="15"/>
      <c r="L127" s="15"/>
      <c r="M127" s="15"/>
      <c r="N127" s="15"/>
      <c r="O127" s="15"/>
    </row>
    <row r="128" spans="1:15" x14ac:dyDescent="0.25">
      <c r="A128" s="21" t="s">
        <v>10</v>
      </c>
      <c r="B128" s="54" t="s">
        <v>1</v>
      </c>
      <c r="C128" s="55"/>
      <c r="D128" s="27"/>
      <c r="E128" s="27"/>
      <c r="F128" s="27"/>
      <c r="G128" s="27"/>
      <c r="H128" s="27" t="s">
        <v>12</v>
      </c>
      <c r="I128" s="15"/>
      <c r="J128" s="15"/>
      <c r="K128" s="15"/>
      <c r="L128" s="15"/>
      <c r="M128" s="15"/>
      <c r="N128" s="15"/>
      <c r="O128" s="15"/>
    </row>
    <row r="129" spans="1:15" x14ac:dyDescent="0.25">
      <c r="A129" s="7" t="s">
        <v>12</v>
      </c>
      <c r="B129" s="56"/>
      <c r="C129" s="57"/>
      <c r="D129" s="27"/>
      <c r="E129" s="27"/>
      <c r="F129" s="27"/>
      <c r="G129" s="27"/>
      <c r="H129" s="27"/>
      <c r="I129" s="15"/>
      <c r="J129" s="15"/>
      <c r="K129" s="15"/>
      <c r="L129" s="15"/>
      <c r="M129" s="15"/>
      <c r="N129" s="15"/>
      <c r="O129" s="15"/>
    </row>
    <row r="130" spans="1:15" x14ac:dyDescent="0.25">
      <c r="A130" s="8" t="s">
        <v>47</v>
      </c>
      <c r="B130" s="56"/>
      <c r="C130" s="57"/>
      <c r="D130" s="27"/>
      <c r="E130" s="27"/>
      <c r="F130" s="27"/>
      <c r="G130" s="27"/>
      <c r="H130" s="27"/>
      <c r="I130" s="15"/>
      <c r="J130" s="15"/>
      <c r="K130" s="15"/>
      <c r="L130" s="15"/>
      <c r="M130" s="15"/>
      <c r="N130" s="15"/>
      <c r="O130" s="15"/>
    </row>
    <row r="131" spans="1:15" x14ac:dyDescent="0.25">
      <c r="A131" s="8" t="s">
        <v>12</v>
      </c>
      <c r="B131" s="56"/>
      <c r="C131" s="57"/>
      <c r="D131" s="27">
        <f>IF(Таблица214[Международный уровень]="Нет",0,IF(Таблица915[[#This Row],[Устный]]="Да",30,0))</f>
        <v>0</v>
      </c>
      <c r="E131" s="27"/>
      <c r="F131" s="27"/>
      <c r="G131" s="27"/>
      <c r="H131" s="27"/>
      <c r="I131" s="15"/>
      <c r="J131" s="15"/>
      <c r="K131" s="15"/>
      <c r="L131" s="15"/>
      <c r="M131" s="15"/>
      <c r="N131" s="15"/>
      <c r="O131" s="15"/>
    </row>
    <row r="132" spans="1:15" x14ac:dyDescent="0.25">
      <c r="A132" s="11" t="s">
        <v>48</v>
      </c>
      <c r="B132" s="56"/>
      <c r="C132" s="57"/>
      <c r="D132" s="27"/>
      <c r="E132" s="27"/>
      <c r="F132" s="27"/>
      <c r="G132" s="27"/>
      <c r="H132" s="27"/>
      <c r="I132" s="15"/>
      <c r="J132" s="15"/>
      <c r="K132" s="15"/>
      <c r="L132" s="15"/>
      <c r="M132" s="15"/>
      <c r="N132" s="15"/>
      <c r="O132" s="15"/>
    </row>
    <row r="133" spans="1:15" x14ac:dyDescent="0.25">
      <c r="A133" s="20" t="s">
        <v>12</v>
      </c>
      <c r="B133" s="56"/>
      <c r="C133" s="57"/>
      <c r="D133" s="27">
        <f>IF(Таблица214[Международный уровень]="Нет",0,IF(Таблица1[Постерный]="Да",15,0))</f>
        <v>0</v>
      </c>
      <c r="E133" s="27"/>
      <c r="F133" s="27"/>
      <c r="G133" s="27"/>
      <c r="H133" s="27"/>
      <c r="I133" s="15"/>
      <c r="J133" s="15"/>
      <c r="K133" s="15"/>
      <c r="L133" s="15"/>
      <c r="M133" s="15"/>
      <c r="N133" s="15"/>
      <c r="O133" s="15"/>
    </row>
    <row r="134" spans="1:15" x14ac:dyDescent="0.25">
      <c r="A134" s="21" t="s">
        <v>11</v>
      </c>
      <c r="B134" s="56"/>
      <c r="C134" s="57"/>
      <c r="D134" s="27"/>
      <c r="E134" s="27"/>
      <c r="F134" s="27"/>
      <c r="G134" s="27"/>
      <c r="H134" s="27"/>
      <c r="I134" s="15"/>
      <c r="J134" s="15"/>
      <c r="K134" s="15"/>
      <c r="L134" s="15"/>
      <c r="M134" s="15"/>
      <c r="N134" s="15"/>
      <c r="O134" s="15"/>
    </row>
    <row r="135" spans="1:15" x14ac:dyDescent="0.25">
      <c r="A135" s="7" t="s">
        <v>12</v>
      </c>
      <c r="B135" s="56"/>
      <c r="C135" s="57"/>
      <c r="D135" s="27"/>
      <c r="E135" s="27"/>
      <c r="F135" s="27"/>
      <c r="G135" s="27"/>
      <c r="H135" s="27"/>
      <c r="I135" s="15"/>
      <c r="J135" s="15"/>
      <c r="K135" s="15"/>
      <c r="L135" s="15"/>
      <c r="M135" s="15"/>
      <c r="N135" s="15"/>
      <c r="O135" s="15"/>
    </row>
    <row r="136" spans="1:15" x14ac:dyDescent="0.25">
      <c r="A136" s="8" t="s">
        <v>47</v>
      </c>
      <c r="B136" s="56"/>
      <c r="C136" s="57"/>
      <c r="D136" s="27"/>
      <c r="E136" s="27"/>
      <c r="F136" s="27"/>
      <c r="G136" s="27"/>
      <c r="H136" s="27"/>
      <c r="I136" s="15"/>
      <c r="J136" s="15"/>
      <c r="K136" s="15"/>
      <c r="L136" s="15"/>
      <c r="M136" s="15"/>
      <c r="N136" s="15"/>
      <c r="O136" s="15"/>
    </row>
    <row r="137" spans="1:15" x14ac:dyDescent="0.25">
      <c r="A137" s="8" t="s">
        <v>12</v>
      </c>
      <c r="B137" s="56"/>
      <c r="C137" s="57"/>
      <c r="D137" s="27">
        <f>IF(Таблица313[Всероссийский уровень]="Нет",0,IF(Таблица91517[[#This Row],[Устный]]="Да",15,0))</f>
        <v>0</v>
      </c>
      <c r="E137" s="27"/>
      <c r="F137" s="27"/>
      <c r="G137" s="27"/>
      <c r="H137" s="27"/>
      <c r="I137" s="15"/>
      <c r="J137" s="15"/>
      <c r="K137" s="15"/>
      <c r="L137" s="15"/>
      <c r="M137" s="15"/>
      <c r="N137" s="15"/>
      <c r="O137" s="15"/>
    </row>
    <row r="138" spans="1:15" x14ac:dyDescent="0.25">
      <c r="A138" s="11" t="s">
        <v>48</v>
      </c>
      <c r="B138" s="56"/>
      <c r="C138" s="57"/>
      <c r="D138" s="27"/>
      <c r="E138" s="27"/>
      <c r="F138" s="27"/>
      <c r="G138" s="27"/>
      <c r="H138" s="27"/>
      <c r="I138" s="15"/>
      <c r="J138" s="15"/>
      <c r="K138" s="15"/>
      <c r="L138" s="15"/>
      <c r="M138" s="15"/>
      <c r="N138" s="15"/>
      <c r="O138" s="15"/>
    </row>
    <row r="139" spans="1:15" ht="16.5" thickBot="1" x14ac:dyDescent="0.3">
      <c r="A139" s="20" t="s">
        <v>12</v>
      </c>
      <c r="B139" s="58"/>
      <c r="C139" s="59"/>
      <c r="D139" s="27">
        <f>IF(Таблица313[Всероссийский уровень]="Нет",0,IF(Таблица5[Постерный]="Да",10,0))</f>
        <v>0</v>
      </c>
      <c r="E139" s="27"/>
      <c r="F139" s="27"/>
      <c r="G139" s="27"/>
      <c r="H139" s="27"/>
      <c r="I139" s="15"/>
      <c r="J139" s="15"/>
      <c r="K139" s="15"/>
      <c r="L139" s="15"/>
      <c r="M139" s="15"/>
      <c r="N139" s="15"/>
      <c r="O139" s="15"/>
    </row>
    <row r="140" spans="1:15" x14ac:dyDescent="0.25">
      <c r="A140" s="60" t="s">
        <v>29</v>
      </c>
      <c r="B140" s="61"/>
      <c r="C140" s="62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</row>
    <row r="141" spans="1:15" x14ac:dyDescent="0.25">
      <c r="A141" s="35" t="s">
        <v>30</v>
      </c>
      <c r="B141" s="35"/>
      <c r="C141" s="3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</row>
    <row r="142" spans="1:15" x14ac:dyDescent="0.25">
      <c r="A142" s="47" t="s">
        <v>0</v>
      </c>
      <c r="B142" s="47"/>
      <c r="C142" s="47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</row>
    <row r="143" spans="1:15" x14ac:dyDescent="0.25">
      <c r="A143" s="35" t="s">
        <v>31</v>
      </c>
      <c r="B143" s="35"/>
      <c r="C143" s="3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</row>
    <row r="144" spans="1:15" x14ac:dyDescent="0.25">
      <c r="A144" s="47" t="s">
        <v>0</v>
      </c>
      <c r="B144" s="47"/>
      <c r="C144" s="47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</row>
    <row r="145" spans="1:15" x14ac:dyDescent="0.25">
      <c r="A145" s="35" t="s">
        <v>32</v>
      </c>
      <c r="B145" s="35"/>
      <c r="C145" s="3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</row>
    <row r="146" spans="1:15" x14ac:dyDescent="0.25">
      <c r="A146" s="47" t="s">
        <v>0</v>
      </c>
      <c r="B146" s="47"/>
      <c r="C146" s="47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</row>
    <row r="147" spans="1:15" ht="31.5" customHeight="1" x14ac:dyDescent="0.25">
      <c r="A147" s="35" t="s">
        <v>33</v>
      </c>
      <c r="B147" s="35"/>
      <c r="C147" s="3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</row>
    <row r="148" spans="1:15" x14ac:dyDescent="0.25">
      <c r="A148" s="34" t="s">
        <v>40</v>
      </c>
      <c r="B148" s="34"/>
      <c r="C148" s="25" t="s">
        <v>42</v>
      </c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</row>
    <row r="149" spans="1:15" x14ac:dyDescent="0.25">
      <c r="A149" s="34" t="s">
        <v>40</v>
      </c>
      <c r="B149" s="34"/>
      <c r="C149" s="25" t="s">
        <v>42</v>
      </c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</row>
    <row r="150" spans="1:15" x14ac:dyDescent="0.25">
      <c r="A150" s="34" t="s">
        <v>40</v>
      </c>
      <c r="B150" s="34"/>
      <c r="C150" s="25" t="s">
        <v>42</v>
      </c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</row>
    <row r="151" spans="1:15" x14ac:dyDescent="0.25">
      <c r="A151" s="34" t="s">
        <v>40</v>
      </c>
      <c r="B151" s="34"/>
      <c r="C151" s="25" t="s">
        <v>42</v>
      </c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</row>
    <row r="152" spans="1:15" x14ac:dyDescent="0.25">
      <c r="A152" s="34" t="s">
        <v>40</v>
      </c>
      <c r="B152" s="34"/>
      <c r="C152" s="25" t="s">
        <v>42</v>
      </c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</row>
    <row r="153" spans="1:15" x14ac:dyDescent="0.25">
      <c r="A153" s="34" t="s">
        <v>40</v>
      </c>
      <c r="B153" s="34"/>
      <c r="C153" s="25" t="s">
        <v>42</v>
      </c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</row>
    <row r="154" spans="1:15" x14ac:dyDescent="0.25">
      <c r="A154" s="34" t="s">
        <v>40</v>
      </c>
      <c r="B154" s="34"/>
      <c r="C154" s="25" t="s">
        <v>42</v>
      </c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</row>
    <row r="155" spans="1:15" x14ac:dyDescent="0.25">
      <c r="A155" s="34" t="s">
        <v>40</v>
      </c>
      <c r="B155" s="34"/>
      <c r="C155" s="25" t="s">
        <v>42</v>
      </c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</row>
    <row r="156" spans="1:15" x14ac:dyDescent="0.25">
      <c r="A156" s="34" t="s">
        <v>40</v>
      </c>
      <c r="B156" s="34"/>
      <c r="C156" s="25" t="s">
        <v>42</v>
      </c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</row>
    <row r="157" spans="1:15" x14ac:dyDescent="0.25">
      <c r="A157" s="34" t="s">
        <v>40</v>
      </c>
      <c r="B157" s="34"/>
      <c r="C157" s="25" t="s">
        <v>42</v>
      </c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</row>
    <row r="158" spans="1:15" x14ac:dyDescent="0.25">
      <c r="A158" s="34" t="s">
        <v>40</v>
      </c>
      <c r="B158" s="34"/>
      <c r="C158" s="25" t="s">
        <v>42</v>
      </c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</row>
    <row r="159" spans="1:15" x14ac:dyDescent="0.25">
      <c r="A159" s="34" t="s">
        <v>40</v>
      </c>
      <c r="B159" s="34"/>
      <c r="C159" s="25" t="s">
        <v>42</v>
      </c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</row>
    <row r="160" spans="1:15" x14ac:dyDescent="0.25">
      <c r="A160" s="34" t="s">
        <v>40</v>
      </c>
      <c r="B160" s="34"/>
      <c r="C160" s="25" t="s">
        <v>42</v>
      </c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</row>
    <row r="161" spans="1:15" x14ac:dyDescent="0.25">
      <c r="A161" s="34" t="s">
        <v>40</v>
      </c>
      <c r="B161" s="34"/>
      <c r="C161" s="25" t="s">
        <v>42</v>
      </c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</row>
    <row r="162" spans="1:15" x14ac:dyDescent="0.25">
      <c r="A162" s="34" t="s">
        <v>40</v>
      </c>
      <c r="B162" s="34"/>
      <c r="C162" s="25" t="s">
        <v>42</v>
      </c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</row>
    <row r="163" spans="1:15" x14ac:dyDescent="0.25">
      <c r="A163" s="34" t="s">
        <v>40</v>
      </c>
      <c r="B163" s="34"/>
      <c r="C163" s="25" t="s">
        <v>42</v>
      </c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</row>
    <row r="164" spans="1:15" x14ac:dyDescent="0.25">
      <c r="A164" s="34" t="s">
        <v>40</v>
      </c>
      <c r="B164" s="34"/>
      <c r="C164" s="25" t="s">
        <v>42</v>
      </c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</row>
    <row r="165" spans="1:15" x14ac:dyDescent="0.25">
      <c r="A165" s="34" t="s">
        <v>40</v>
      </c>
      <c r="B165" s="34"/>
      <c r="C165" s="25" t="s">
        <v>42</v>
      </c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</row>
    <row r="166" spans="1:15" x14ac:dyDescent="0.25">
      <c r="A166" s="34" t="s">
        <v>40</v>
      </c>
      <c r="B166" s="34"/>
      <c r="C166" s="25" t="s">
        <v>42</v>
      </c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</row>
    <row r="167" spans="1:15" x14ac:dyDescent="0.25">
      <c r="A167" s="34" t="s">
        <v>40</v>
      </c>
      <c r="B167" s="34"/>
      <c r="C167" s="25" t="s">
        <v>42</v>
      </c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</row>
    <row r="168" spans="1:15" x14ac:dyDescent="0.25">
      <c r="A168" s="34" t="s">
        <v>40</v>
      </c>
      <c r="B168" s="34"/>
      <c r="C168" s="25" t="s">
        <v>42</v>
      </c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</row>
    <row r="169" spans="1:15" x14ac:dyDescent="0.25">
      <c r="A169" s="34" t="s">
        <v>40</v>
      </c>
      <c r="B169" s="34"/>
      <c r="C169" s="25" t="s">
        <v>42</v>
      </c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</row>
    <row r="170" spans="1:15" x14ac:dyDescent="0.25">
      <c r="A170" s="34" t="s">
        <v>40</v>
      </c>
      <c r="B170" s="34"/>
      <c r="C170" s="25" t="s">
        <v>42</v>
      </c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</row>
    <row r="171" spans="1:15" x14ac:dyDescent="0.25">
      <c r="A171" s="34" t="s">
        <v>40</v>
      </c>
      <c r="B171" s="34"/>
      <c r="C171" s="25" t="s">
        <v>42</v>
      </c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</row>
    <row r="172" spans="1:15" x14ac:dyDescent="0.25">
      <c r="A172" s="34" t="s">
        <v>40</v>
      </c>
      <c r="B172" s="34"/>
      <c r="C172" s="25" t="s">
        <v>42</v>
      </c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</row>
    <row r="173" spans="1:15" x14ac:dyDescent="0.25">
      <c r="A173" s="34" t="s">
        <v>40</v>
      </c>
      <c r="B173" s="34"/>
      <c r="C173" s="25" t="s">
        <v>42</v>
      </c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</row>
    <row r="174" spans="1:15" x14ac:dyDescent="0.25">
      <c r="A174" s="34" t="s">
        <v>40</v>
      </c>
      <c r="B174" s="34"/>
      <c r="C174" s="25" t="s">
        <v>42</v>
      </c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</row>
    <row r="175" spans="1:15" x14ac:dyDescent="0.25">
      <c r="A175" s="34" t="s">
        <v>40</v>
      </c>
      <c r="B175" s="34"/>
      <c r="C175" s="25" t="s">
        <v>42</v>
      </c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</row>
    <row r="176" spans="1:15" x14ac:dyDescent="0.25">
      <c r="A176" s="34" t="s">
        <v>40</v>
      </c>
      <c r="B176" s="34"/>
      <c r="C176" s="25" t="s">
        <v>42</v>
      </c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</row>
    <row r="177" spans="1:15" x14ac:dyDescent="0.25">
      <c r="A177" s="34" t="s">
        <v>40</v>
      </c>
      <c r="B177" s="34"/>
      <c r="C177" s="25" t="s">
        <v>42</v>
      </c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</row>
    <row r="178" spans="1:15" ht="47.25" customHeight="1" x14ac:dyDescent="0.25">
      <c r="A178" s="35" t="s">
        <v>34</v>
      </c>
      <c r="B178" s="35"/>
      <c r="C178" s="3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</row>
    <row r="179" spans="1:15" x14ac:dyDescent="0.25">
      <c r="A179" s="39" t="s">
        <v>40</v>
      </c>
      <c r="B179" s="40"/>
      <c r="C179" s="23" t="s">
        <v>42</v>
      </c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</row>
    <row r="180" spans="1:15" x14ac:dyDescent="0.25">
      <c r="A180" s="45" t="s">
        <v>40</v>
      </c>
      <c r="B180" s="46"/>
      <c r="C180" s="24" t="s">
        <v>42</v>
      </c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</row>
    <row r="181" spans="1:15" x14ac:dyDescent="0.25">
      <c r="A181" s="45" t="s">
        <v>40</v>
      </c>
      <c r="B181" s="46"/>
      <c r="C181" s="24" t="s">
        <v>42</v>
      </c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</row>
    <row r="182" spans="1:15" x14ac:dyDescent="0.25">
      <c r="A182" s="45" t="s">
        <v>40</v>
      </c>
      <c r="B182" s="46"/>
      <c r="C182" s="24" t="s">
        <v>42</v>
      </c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</row>
    <row r="183" spans="1:15" x14ac:dyDescent="0.25">
      <c r="A183" s="45" t="s">
        <v>40</v>
      </c>
      <c r="B183" s="46"/>
      <c r="C183" s="24" t="s">
        <v>42</v>
      </c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</row>
    <row r="184" spans="1:15" x14ac:dyDescent="0.25">
      <c r="A184" s="45" t="s">
        <v>40</v>
      </c>
      <c r="B184" s="46"/>
      <c r="C184" s="24" t="s">
        <v>42</v>
      </c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</row>
    <row r="185" spans="1:15" x14ac:dyDescent="0.25">
      <c r="A185" s="45" t="s">
        <v>40</v>
      </c>
      <c r="B185" s="46"/>
      <c r="C185" s="24" t="s">
        <v>42</v>
      </c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</row>
    <row r="186" spans="1:15" x14ac:dyDescent="0.25">
      <c r="A186" s="45" t="s">
        <v>40</v>
      </c>
      <c r="B186" s="46"/>
      <c r="C186" s="24" t="s">
        <v>42</v>
      </c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</row>
    <row r="187" spans="1:15" x14ac:dyDescent="0.25">
      <c r="A187" s="45" t="s">
        <v>40</v>
      </c>
      <c r="B187" s="46"/>
      <c r="C187" s="24" t="s">
        <v>42</v>
      </c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</row>
    <row r="188" spans="1:15" x14ac:dyDescent="0.25">
      <c r="A188" s="45" t="s">
        <v>40</v>
      </c>
      <c r="B188" s="46"/>
      <c r="C188" s="24" t="s">
        <v>42</v>
      </c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</row>
    <row r="189" spans="1:15" x14ac:dyDescent="0.25">
      <c r="A189" s="45" t="s">
        <v>40</v>
      </c>
      <c r="B189" s="46"/>
      <c r="C189" s="24" t="s">
        <v>42</v>
      </c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</row>
    <row r="190" spans="1:15" x14ac:dyDescent="0.25">
      <c r="A190" s="45" t="s">
        <v>40</v>
      </c>
      <c r="B190" s="46"/>
      <c r="C190" s="24" t="s">
        <v>42</v>
      </c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</row>
    <row r="191" spans="1:15" x14ac:dyDescent="0.25">
      <c r="A191" s="45" t="s">
        <v>40</v>
      </c>
      <c r="B191" s="46"/>
      <c r="C191" s="24" t="s">
        <v>42</v>
      </c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</row>
    <row r="192" spans="1:15" x14ac:dyDescent="0.25">
      <c r="A192" s="45" t="s">
        <v>40</v>
      </c>
      <c r="B192" s="46"/>
      <c r="C192" s="24" t="s">
        <v>42</v>
      </c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</row>
    <row r="193" spans="1:15" x14ac:dyDescent="0.25">
      <c r="A193" s="45" t="s">
        <v>40</v>
      </c>
      <c r="B193" s="46"/>
      <c r="C193" s="24" t="s">
        <v>42</v>
      </c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</row>
    <row r="194" spans="1:15" x14ac:dyDescent="0.25">
      <c r="A194" s="45" t="s">
        <v>40</v>
      </c>
      <c r="B194" s="46"/>
      <c r="C194" s="24" t="s">
        <v>42</v>
      </c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</row>
    <row r="195" spans="1:15" x14ac:dyDescent="0.25">
      <c r="A195" s="45" t="s">
        <v>40</v>
      </c>
      <c r="B195" s="46"/>
      <c r="C195" s="24" t="s">
        <v>42</v>
      </c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</row>
    <row r="196" spans="1:15" x14ac:dyDescent="0.25">
      <c r="A196" s="45" t="s">
        <v>40</v>
      </c>
      <c r="B196" s="46"/>
      <c r="C196" s="24" t="s">
        <v>42</v>
      </c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</row>
    <row r="197" spans="1:15" x14ac:dyDescent="0.25">
      <c r="A197" s="45" t="s">
        <v>40</v>
      </c>
      <c r="B197" s="46"/>
      <c r="C197" s="24" t="s">
        <v>42</v>
      </c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</row>
    <row r="198" spans="1:15" x14ac:dyDescent="0.25">
      <c r="A198" s="45" t="s">
        <v>40</v>
      </c>
      <c r="B198" s="46"/>
      <c r="C198" s="24" t="s">
        <v>42</v>
      </c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</row>
    <row r="199" spans="1:15" x14ac:dyDescent="0.25">
      <c r="A199" s="45" t="s">
        <v>40</v>
      </c>
      <c r="B199" s="46"/>
      <c r="C199" s="24" t="s">
        <v>42</v>
      </c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</row>
    <row r="200" spans="1:15" x14ac:dyDescent="0.25">
      <c r="A200" s="45" t="s">
        <v>40</v>
      </c>
      <c r="B200" s="46"/>
      <c r="C200" s="24" t="s">
        <v>42</v>
      </c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</row>
    <row r="201" spans="1:15" x14ac:dyDescent="0.25">
      <c r="A201" s="45" t="s">
        <v>40</v>
      </c>
      <c r="B201" s="46"/>
      <c r="C201" s="24" t="s">
        <v>42</v>
      </c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</row>
    <row r="202" spans="1:15" x14ac:dyDescent="0.25">
      <c r="A202" s="45" t="s">
        <v>40</v>
      </c>
      <c r="B202" s="46"/>
      <c r="C202" s="24" t="s">
        <v>42</v>
      </c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</row>
    <row r="203" spans="1:15" x14ac:dyDescent="0.25">
      <c r="A203" s="45" t="s">
        <v>40</v>
      </c>
      <c r="B203" s="46"/>
      <c r="C203" s="24" t="s">
        <v>42</v>
      </c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</row>
    <row r="204" spans="1:15" x14ac:dyDescent="0.25">
      <c r="A204" s="45" t="s">
        <v>40</v>
      </c>
      <c r="B204" s="46"/>
      <c r="C204" s="24" t="s">
        <v>42</v>
      </c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</row>
    <row r="205" spans="1:15" x14ac:dyDescent="0.25">
      <c r="A205" s="45" t="s">
        <v>40</v>
      </c>
      <c r="B205" s="46"/>
      <c r="C205" s="24" t="s">
        <v>42</v>
      </c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</row>
    <row r="206" spans="1:15" x14ac:dyDescent="0.25">
      <c r="A206" s="45" t="s">
        <v>40</v>
      </c>
      <c r="B206" s="46"/>
      <c r="C206" s="24" t="s">
        <v>42</v>
      </c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</row>
    <row r="207" spans="1:15" x14ac:dyDescent="0.25">
      <c r="A207" s="45" t="s">
        <v>40</v>
      </c>
      <c r="B207" s="46"/>
      <c r="C207" s="24" t="s">
        <v>42</v>
      </c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</row>
    <row r="208" spans="1:15" x14ac:dyDescent="0.25">
      <c r="A208" s="45" t="s">
        <v>40</v>
      </c>
      <c r="B208" s="46"/>
      <c r="C208" s="33" t="s">
        <v>42</v>
      </c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</row>
    <row r="209" spans="1:15" x14ac:dyDescent="0.25">
      <c r="A209" s="42" t="s">
        <v>35</v>
      </c>
      <c r="B209" s="43"/>
      <c r="C209" s="44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</row>
    <row r="210" spans="1:15" x14ac:dyDescent="0.25">
      <c r="A210" s="39" t="s">
        <v>0</v>
      </c>
      <c r="B210" s="40"/>
      <c r="C210" s="23" t="s">
        <v>42</v>
      </c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</row>
    <row r="211" spans="1:15" x14ac:dyDescent="0.25">
      <c r="A211" s="39" t="s">
        <v>0</v>
      </c>
      <c r="B211" s="40"/>
      <c r="C211" s="23" t="s">
        <v>42</v>
      </c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</row>
    <row r="212" spans="1:15" x14ac:dyDescent="0.25">
      <c r="A212" s="39" t="s">
        <v>0</v>
      </c>
      <c r="B212" s="40"/>
      <c r="C212" s="23" t="s">
        <v>42</v>
      </c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</row>
    <row r="213" spans="1:15" x14ac:dyDescent="0.25">
      <c r="A213" s="39" t="s">
        <v>0</v>
      </c>
      <c r="B213" s="40"/>
      <c r="C213" s="23" t="s">
        <v>42</v>
      </c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</row>
    <row r="214" spans="1:15" x14ac:dyDescent="0.25">
      <c r="A214" s="39" t="s">
        <v>0</v>
      </c>
      <c r="B214" s="40"/>
      <c r="C214" s="23" t="s">
        <v>42</v>
      </c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</row>
    <row r="215" spans="1:15" x14ac:dyDescent="0.25">
      <c r="A215" s="39" t="s">
        <v>0</v>
      </c>
      <c r="B215" s="40"/>
      <c r="C215" s="23" t="s">
        <v>42</v>
      </c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</row>
    <row r="216" spans="1:15" x14ac:dyDescent="0.25">
      <c r="A216" s="39" t="s">
        <v>0</v>
      </c>
      <c r="B216" s="40"/>
      <c r="C216" s="23" t="s">
        <v>42</v>
      </c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</row>
    <row r="217" spans="1:15" x14ac:dyDescent="0.25">
      <c r="A217" s="39" t="s">
        <v>0</v>
      </c>
      <c r="B217" s="40"/>
      <c r="C217" s="23" t="s">
        <v>42</v>
      </c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</row>
    <row r="218" spans="1:15" x14ac:dyDescent="0.25">
      <c r="A218" s="39" t="s">
        <v>0</v>
      </c>
      <c r="B218" s="40"/>
      <c r="C218" s="23" t="s">
        <v>42</v>
      </c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</row>
    <row r="219" spans="1:15" x14ac:dyDescent="0.25">
      <c r="A219" s="39" t="s">
        <v>0</v>
      </c>
      <c r="B219" s="40"/>
      <c r="C219" s="25" t="s">
        <v>42</v>
      </c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</row>
    <row r="220" spans="1:15" x14ac:dyDescent="0.25">
      <c r="A220" s="42" t="s">
        <v>36</v>
      </c>
      <c r="B220" s="43"/>
      <c r="C220" s="44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</row>
    <row r="221" spans="1:15" x14ac:dyDescent="0.25">
      <c r="A221" s="39" t="s">
        <v>0</v>
      </c>
      <c r="B221" s="40"/>
      <c r="C221" s="23" t="s">
        <v>42</v>
      </c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</row>
    <row r="222" spans="1:15" x14ac:dyDescent="0.25">
      <c r="A222" s="39" t="s">
        <v>0</v>
      </c>
      <c r="B222" s="40"/>
      <c r="C222" s="23" t="s">
        <v>42</v>
      </c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</row>
    <row r="223" spans="1:15" x14ac:dyDescent="0.25">
      <c r="A223" s="39" t="s">
        <v>0</v>
      </c>
      <c r="B223" s="40"/>
      <c r="C223" s="23" t="s">
        <v>42</v>
      </c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</row>
    <row r="224" spans="1:15" x14ac:dyDescent="0.25">
      <c r="A224" s="39" t="s">
        <v>0</v>
      </c>
      <c r="B224" s="40"/>
      <c r="C224" s="23" t="s">
        <v>42</v>
      </c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</row>
    <row r="225" spans="1:15" x14ac:dyDescent="0.25">
      <c r="A225" s="39" t="s">
        <v>0</v>
      </c>
      <c r="B225" s="40"/>
      <c r="C225" s="23" t="s">
        <v>42</v>
      </c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</row>
    <row r="226" spans="1:15" x14ac:dyDescent="0.25">
      <c r="A226" s="39" t="s">
        <v>0</v>
      </c>
      <c r="B226" s="40"/>
      <c r="C226" s="23" t="s">
        <v>42</v>
      </c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</row>
    <row r="227" spans="1:15" x14ac:dyDescent="0.25">
      <c r="A227" s="39" t="s">
        <v>0</v>
      </c>
      <c r="B227" s="40"/>
      <c r="C227" s="23" t="s">
        <v>42</v>
      </c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</row>
    <row r="228" spans="1:15" x14ac:dyDescent="0.25">
      <c r="A228" s="39" t="s">
        <v>0</v>
      </c>
      <c r="B228" s="40"/>
      <c r="C228" s="23" t="s">
        <v>42</v>
      </c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</row>
    <row r="229" spans="1:15" x14ac:dyDescent="0.25">
      <c r="A229" s="39" t="s">
        <v>0</v>
      </c>
      <c r="B229" s="40"/>
      <c r="C229" s="23" t="s">
        <v>42</v>
      </c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</row>
    <row r="230" spans="1:15" x14ac:dyDescent="0.25">
      <c r="A230" s="39" t="s">
        <v>0</v>
      </c>
      <c r="B230" s="40"/>
      <c r="C230" s="25" t="s">
        <v>42</v>
      </c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</row>
    <row r="231" spans="1:15" ht="47.25" customHeight="1" x14ac:dyDescent="0.25">
      <c r="A231" s="41" t="s">
        <v>37</v>
      </c>
      <c r="B231" s="41"/>
      <c r="C231" s="41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</row>
    <row r="232" spans="1:15" x14ac:dyDescent="0.25">
      <c r="A232" s="34" t="s">
        <v>0</v>
      </c>
      <c r="B232" s="34"/>
      <c r="C232" s="25" t="s">
        <v>42</v>
      </c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</row>
    <row r="233" spans="1:15" x14ac:dyDescent="0.25">
      <c r="A233" s="34" t="s">
        <v>0</v>
      </c>
      <c r="B233" s="34"/>
      <c r="C233" s="25" t="s">
        <v>42</v>
      </c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</row>
    <row r="234" spans="1:15" x14ac:dyDescent="0.25">
      <c r="A234" s="34" t="s">
        <v>0</v>
      </c>
      <c r="B234" s="34"/>
      <c r="C234" s="25" t="s">
        <v>42</v>
      </c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</row>
    <row r="235" spans="1:15" x14ac:dyDescent="0.25">
      <c r="A235" s="34" t="s">
        <v>0</v>
      </c>
      <c r="B235" s="34"/>
      <c r="C235" s="25" t="s">
        <v>42</v>
      </c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</row>
    <row r="236" spans="1:15" ht="15.75" customHeight="1" x14ac:dyDescent="0.25">
      <c r="A236" s="34" t="s">
        <v>0</v>
      </c>
      <c r="B236" s="34"/>
      <c r="C236" s="25" t="s">
        <v>42</v>
      </c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</row>
    <row r="237" spans="1:15" x14ac:dyDescent="0.25">
      <c r="A237" s="34" t="s">
        <v>0</v>
      </c>
      <c r="B237" s="34"/>
      <c r="C237" s="25" t="s">
        <v>42</v>
      </c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</row>
    <row r="238" spans="1:15" x14ac:dyDescent="0.25">
      <c r="A238" s="34" t="s">
        <v>0</v>
      </c>
      <c r="B238" s="34"/>
      <c r="C238" s="25" t="s">
        <v>42</v>
      </c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</row>
    <row r="239" spans="1:15" x14ac:dyDescent="0.25">
      <c r="A239" s="34" t="s">
        <v>0</v>
      </c>
      <c r="B239" s="34"/>
      <c r="C239" s="25" t="s">
        <v>42</v>
      </c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</row>
    <row r="240" spans="1:15" x14ac:dyDescent="0.25">
      <c r="A240" s="34" t="s">
        <v>0</v>
      </c>
      <c r="B240" s="34"/>
      <c r="C240" s="25" t="s">
        <v>42</v>
      </c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</row>
    <row r="241" spans="1:15" x14ac:dyDescent="0.25">
      <c r="A241" s="34" t="s">
        <v>0</v>
      </c>
      <c r="B241" s="34"/>
      <c r="C241" s="25" t="s">
        <v>42</v>
      </c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</row>
    <row r="242" spans="1:15" x14ac:dyDescent="0.25">
      <c r="A242" s="36" t="s">
        <v>38</v>
      </c>
      <c r="B242" s="37"/>
      <c r="C242" s="38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</row>
    <row r="243" spans="1:15" ht="31.5" customHeight="1" x14ac:dyDescent="0.25">
      <c r="A243" s="35" t="s">
        <v>39</v>
      </c>
      <c r="B243" s="35"/>
      <c r="C243" s="3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</row>
    <row r="244" spans="1:15" x14ac:dyDescent="0.25">
      <c r="A244" s="34" t="s">
        <v>0</v>
      </c>
      <c r="B244" s="34"/>
      <c r="C244" s="25" t="s">
        <v>42</v>
      </c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</row>
    <row r="245" spans="1:15" x14ac:dyDescent="0.25">
      <c r="A245" s="34" t="s">
        <v>0</v>
      </c>
      <c r="B245" s="34"/>
      <c r="C245" s="25" t="s">
        <v>42</v>
      </c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</row>
    <row r="246" spans="1:15" x14ac:dyDescent="0.25">
      <c r="A246" s="34" t="s">
        <v>0</v>
      </c>
      <c r="B246" s="34"/>
      <c r="C246" s="25" t="s">
        <v>42</v>
      </c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</row>
    <row r="247" spans="1:15" x14ac:dyDescent="0.25">
      <c r="A247" s="34" t="s">
        <v>0</v>
      </c>
      <c r="B247" s="34"/>
      <c r="C247" s="25" t="s">
        <v>42</v>
      </c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</row>
    <row r="248" spans="1:15" x14ac:dyDescent="0.25">
      <c r="A248" s="34" t="s">
        <v>0</v>
      </c>
      <c r="B248" s="34"/>
      <c r="C248" s="25" t="s">
        <v>42</v>
      </c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</row>
    <row r="249" spans="1:15" x14ac:dyDescent="0.25">
      <c r="A249" s="34" t="s">
        <v>0</v>
      </c>
      <c r="B249" s="34"/>
      <c r="C249" s="25" t="s">
        <v>42</v>
      </c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</row>
    <row r="250" spans="1:15" x14ac:dyDescent="0.25">
      <c r="A250" s="34" t="s">
        <v>0</v>
      </c>
      <c r="B250" s="34"/>
      <c r="C250" s="25" t="s">
        <v>42</v>
      </c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</row>
    <row r="251" spans="1:15" x14ac:dyDescent="0.25">
      <c r="A251" s="34" t="s">
        <v>0</v>
      </c>
      <c r="B251" s="34"/>
      <c r="C251" s="25" t="s">
        <v>42</v>
      </c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</row>
    <row r="252" spans="1:15" x14ac:dyDescent="0.25">
      <c r="A252" s="34" t="s">
        <v>0</v>
      </c>
      <c r="B252" s="34"/>
      <c r="C252" s="25" t="s">
        <v>42</v>
      </c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</row>
    <row r="253" spans="1:15" x14ac:dyDescent="0.25">
      <c r="A253" s="34" t="s">
        <v>0</v>
      </c>
      <c r="B253" s="34"/>
      <c r="C253" s="25" t="s">
        <v>42</v>
      </c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</row>
    <row r="254" spans="1:15" x14ac:dyDescent="0.25">
      <c r="A254" s="9"/>
      <c r="B254" s="10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</row>
    <row r="255" spans="1:15" x14ac:dyDescent="0.25">
      <c r="A255" s="9"/>
      <c r="B255" s="10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</row>
    <row r="256" spans="1:15" ht="16.5" thickBot="1" x14ac:dyDescent="0.3">
      <c r="A256" s="9"/>
      <c r="B256" s="10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</row>
    <row r="257" spans="1:15" ht="16.5" thickBot="1" x14ac:dyDescent="0.3">
      <c r="A257" s="12"/>
      <c r="B257" s="13"/>
      <c r="C257" s="13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</row>
    <row r="258" spans="1:15" ht="16.5" thickBot="1" x14ac:dyDescent="0.3">
      <c r="A258" s="14" t="s">
        <v>61</v>
      </c>
      <c r="B258" s="10" t="s">
        <v>54</v>
      </c>
      <c r="C258" s="10" t="s">
        <v>55</v>
      </c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</row>
    <row r="259" spans="1:15" ht="16.5" thickBot="1" x14ac:dyDescent="0.3">
      <c r="A259" s="12"/>
      <c r="B259" s="13"/>
      <c r="C259" s="13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</row>
    <row r="260" spans="1:15" x14ac:dyDescent="0.25">
      <c r="A260" s="14" t="s">
        <v>60</v>
      </c>
      <c r="B260" s="10" t="s">
        <v>54</v>
      </c>
      <c r="C260" s="10" t="s">
        <v>55</v>
      </c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</row>
    <row r="261" spans="1:15" x14ac:dyDescent="0.25"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</row>
    <row r="262" spans="1:15" x14ac:dyDescent="0.25">
      <c r="A262" s="3"/>
    </row>
    <row r="263" spans="1:15" x14ac:dyDescent="0.25">
      <c r="A263" s="3"/>
    </row>
    <row r="264" spans="1:15" x14ac:dyDescent="0.25">
      <c r="A264" s="3"/>
    </row>
    <row r="265" spans="1:15" x14ac:dyDescent="0.25">
      <c r="A265" s="3"/>
    </row>
    <row r="266" spans="1:15" x14ac:dyDescent="0.25">
      <c r="A266" s="3"/>
    </row>
    <row r="267" spans="1:15" x14ac:dyDescent="0.25">
      <c r="A267" s="3"/>
    </row>
    <row r="268" spans="1:15" x14ac:dyDescent="0.25">
      <c r="A268" s="3"/>
    </row>
    <row r="269" spans="1:15" x14ac:dyDescent="0.25">
      <c r="A269" s="3"/>
    </row>
    <row r="270" spans="1:15" x14ac:dyDescent="0.25">
      <c r="A270" s="3"/>
    </row>
    <row r="271" spans="1:15" x14ac:dyDescent="0.25">
      <c r="A271" s="3"/>
    </row>
    <row r="272" spans="1:15" x14ac:dyDescent="0.25">
      <c r="A272" s="3"/>
    </row>
    <row r="273" spans="1:1" x14ac:dyDescent="0.25">
      <c r="A273" s="3"/>
    </row>
    <row r="274" spans="1:1" x14ac:dyDescent="0.25">
      <c r="A274" s="3"/>
    </row>
    <row r="275" spans="1:1" x14ac:dyDescent="0.25">
      <c r="A275" s="3"/>
    </row>
    <row r="276" spans="1:1" x14ac:dyDescent="0.25">
      <c r="A276" s="3"/>
    </row>
    <row r="277" spans="1:1" x14ac:dyDescent="0.25">
      <c r="A277" s="3"/>
    </row>
    <row r="278" spans="1:1" x14ac:dyDescent="0.25">
      <c r="A278" s="3"/>
    </row>
    <row r="279" spans="1:1" x14ac:dyDescent="0.25">
      <c r="A279" s="3"/>
    </row>
    <row r="280" spans="1:1" x14ac:dyDescent="0.25">
      <c r="A280" s="3"/>
    </row>
    <row r="281" spans="1:1" x14ac:dyDescent="0.25">
      <c r="A281" s="3"/>
    </row>
    <row r="282" spans="1:1" x14ac:dyDescent="0.25">
      <c r="A282" s="3"/>
    </row>
    <row r="283" spans="1:1" x14ac:dyDescent="0.25">
      <c r="A283" s="3"/>
    </row>
  </sheetData>
  <protectedRanges>
    <protectedRange sqref="C24:C53" name="Диапазон1"/>
  </protectedRanges>
  <mergeCells count="150">
    <mergeCell ref="C99:C109"/>
    <mergeCell ref="A110:C110"/>
    <mergeCell ref="B111:C120"/>
    <mergeCell ref="A121:C121"/>
    <mergeCell ref="A3:B3"/>
    <mergeCell ref="A12:C12"/>
    <mergeCell ref="A14:C14"/>
    <mergeCell ref="A13:C13"/>
    <mergeCell ref="A4:B4"/>
    <mergeCell ref="A9:B9"/>
    <mergeCell ref="A8:B8"/>
    <mergeCell ref="A7:B7"/>
    <mergeCell ref="A5:B5"/>
    <mergeCell ref="C3:C11"/>
    <mergeCell ref="A11:B11"/>
    <mergeCell ref="A10:B10"/>
    <mergeCell ref="A1:C1"/>
    <mergeCell ref="A2:C2"/>
    <mergeCell ref="C55:C85"/>
    <mergeCell ref="C87:C97"/>
    <mergeCell ref="A98:C98"/>
    <mergeCell ref="A86:C86"/>
    <mergeCell ref="A54:C54"/>
    <mergeCell ref="A21:C21"/>
    <mergeCell ref="A6:B6"/>
    <mergeCell ref="A20:C20"/>
    <mergeCell ref="A15:C15"/>
    <mergeCell ref="A17:C17"/>
    <mergeCell ref="A16:C16"/>
    <mergeCell ref="A18:C18"/>
    <mergeCell ref="A19:C19"/>
    <mergeCell ref="A22:C22"/>
    <mergeCell ref="A147:C147"/>
    <mergeCell ref="A157:B157"/>
    <mergeCell ref="A158:B158"/>
    <mergeCell ref="A159:B159"/>
    <mergeCell ref="A160:B160"/>
    <mergeCell ref="A148:B148"/>
    <mergeCell ref="A149:B149"/>
    <mergeCell ref="A150:B150"/>
    <mergeCell ref="A151:B151"/>
    <mergeCell ref="A152:B152"/>
    <mergeCell ref="A153:B153"/>
    <mergeCell ref="A143:C143"/>
    <mergeCell ref="A145:C145"/>
    <mergeCell ref="A144:C144"/>
    <mergeCell ref="A146:C146"/>
    <mergeCell ref="B122:C125"/>
    <mergeCell ref="A127:C127"/>
    <mergeCell ref="B128:C139"/>
    <mergeCell ref="A141:C141"/>
    <mergeCell ref="A142:C142"/>
    <mergeCell ref="A140:C140"/>
    <mergeCell ref="A126:C126"/>
    <mergeCell ref="A154:B154"/>
    <mergeCell ref="A155:B155"/>
    <mergeCell ref="A156:B156"/>
    <mergeCell ref="A168:B168"/>
    <mergeCell ref="A169:B169"/>
    <mergeCell ref="A170:B170"/>
    <mergeCell ref="A171:B171"/>
    <mergeCell ref="A172:B172"/>
    <mergeCell ref="A163:B163"/>
    <mergeCell ref="A164:B164"/>
    <mergeCell ref="A165:B165"/>
    <mergeCell ref="A166:B166"/>
    <mergeCell ref="A167:B167"/>
    <mergeCell ref="A161:B161"/>
    <mergeCell ref="A162:B162"/>
    <mergeCell ref="A179:B179"/>
    <mergeCell ref="A180:B180"/>
    <mergeCell ref="A181:B181"/>
    <mergeCell ref="A182:B182"/>
    <mergeCell ref="A183:B183"/>
    <mergeCell ref="A173:B173"/>
    <mergeCell ref="A174:B174"/>
    <mergeCell ref="A175:B175"/>
    <mergeCell ref="A176:B176"/>
    <mergeCell ref="A178:C178"/>
    <mergeCell ref="A177:B177"/>
    <mergeCell ref="A189:B189"/>
    <mergeCell ref="A190:B190"/>
    <mergeCell ref="A191:B191"/>
    <mergeCell ref="A192:B192"/>
    <mergeCell ref="A193:B193"/>
    <mergeCell ref="A184:B184"/>
    <mergeCell ref="A185:B185"/>
    <mergeCell ref="A186:B186"/>
    <mergeCell ref="A187:B187"/>
    <mergeCell ref="A188:B188"/>
    <mergeCell ref="A199:B199"/>
    <mergeCell ref="A200:B200"/>
    <mergeCell ref="A201:B201"/>
    <mergeCell ref="A202:B202"/>
    <mergeCell ref="A203:B203"/>
    <mergeCell ref="A194:B194"/>
    <mergeCell ref="A195:B195"/>
    <mergeCell ref="A196:B196"/>
    <mergeCell ref="A197:B197"/>
    <mergeCell ref="A198:B198"/>
    <mergeCell ref="A209:C209"/>
    <mergeCell ref="A210:B210"/>
    <mergeCell ref="A211:B211"/>
    <mergeCell ref="A212:B212"/>
    <mergeCell ref="A213:B213"/>
    <mergeCell ref="A204:B204"/>
    <mergeCell ref="A205:B205"/>
    <mergeCell ref="A206:B206"/>
    <mergeCell ref="A207:B207"/>
    <mergeCell ref="A208:B208"/>
    <mergeCell ref="A219:B219"/>
    <mergeCell ref="A220:C220"/>
    <mergeCell ref="A221:B221"/>
    <mergeCell ref="A222:B222"/>
    <mergeCell ref="A223:B223"/>
    <mergeCell ref="A214:B214"/>
    <mergeCell ref="A215:B215"/>
    <mergeCell ref="A216:B216"/>
    <mergeCell ref="A217:B217"/>
    <mergeCell ref="A218:B218"/>
    <mergeCell ref="A229:B229"/>
    <mergeCell ref="A230:B230"/>
    <mergeCell ref="A231:C231"/>
    <mergeCell ref="A232:B232"/>
    <mergeCell ref="A233:B233"/>
    <mergeCell ref="A224:B224"/>
    <mergeCell ref="A225:B225"/>
    <mergeCell ref="A226:B226"/>
    <mergeCell ref="A227:B227"/>
    <mergeCell ref="A228:B228"/>
    <mergeCell ref="A252:B252"/>
    <mergeCell ref="A253:B253"/>
    <mergeCell ref="A239:B239"/>
    <mergeCell ref="A240:B240"/>
    <mergeCell ref="A241:B241"/>
    <mergeCell ref="A243:C243"/>
    <mergeCell ref="A244:B244"/>
    <mergeCell ref="A234:B234"/>
    <mergeCell ref="A235:B235"/>
    <mergeCell ref="A236:B236"/>
    <mergeCell ref="A237:B237"/>
    <mergeCell ref="A238:B238"/>
    <mergeCell ref="A242:C242"/>
    <mergeCell ref="A245:B245"/>
    <mergeCell ref="A246:B246"/>
    <mergeCell ref="A247:B247"/>
    <mergeCell ref="A248:B248"/>
    <mergeCell ref="A249:B249"/>
    <mergeCell ref="A250:B250"/>
    <mergeCell ref="A251:B251"/>
  </mergeCells>
  <dataValidations count="8">
    <dataValidation type="list" allowBlank="1" showInputMessage="1" showErrorMessage="1" sqref="C24:C53">
      <formula1>$G$24:$G$27</formula1>
    </dataValidation>
    <dataValidation type="list" allowBlank="1" showInputMessage="1" showErrorMessage="1" sqref="A120 A112 A116">
      <formula1>$H$114:$H$115</formula1>
    </dataValidation>
    <dataValidation type="list" allowBlank="1" showInputMessage="1" showErrorMessage="1" sqref="A118 A114">
      <formula1>$H$116:$H$118</formula1>
    </dataValidation>
    <dataValidation type="list" allowBlank="1" showInputMessage="1" showErrorMessage="1" sqref="A123 A125">
      <formula1>$H$121:$H$123</formula1>
    </dataValidation>
    <dataValidation type="list" allowBlank="1" showInputMessage="1" showErrorMessage="1" sqref="A129 A135 A131 A133 A137 A139">
      <formula1>$H$127:$H$128</formula1>
    </dataValidation>
    <dataValidation type="list" allowBlank="1" showInputMessage="1" showErrorMessage="1" sqref="A24:A53 A56:A85 A88:A97 A100:A109">
      <formula1>$H$23:$H$24</formula1>
    </dataValidation>
    <dataValidation type="list" allowBlank="1" showInputMessage="1" showErrorMessage="1" sqref="B24:B53 B56:B85 B88:B97 B100:B109">
      <formula1>$H$24:$H$73</formula1>
    </dataValidation>
    <dataValidation type="list" allowBlank="1" showInputMessage="1" showErrorMessage="1" sqref="D1:H139">
      <formula1>$I$1</formula1>
    </dataValidation>
  </dataValidations>
  <pageMargins left="1.1811023622047244E-2" right="1.1811023622047244E-2" top="1.1811023622047244E-2" bottom="1.1811023622047244E-2" header="0" footer="0"/>
  <pageSetup paperSize="9" scale="71" fitToHeight="0" orientation="portrait" verticalDpi="0" r:id="rId1"/>
  <tableParts count="17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Форма заявки (подитог)</vt:lpstr>
      <vt:lpstr>'Форма заявки (подитог)'!Область_печати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user-pc-lite</dc:creator>
  <cp:lastModifiedBy>user-pc-lite</cp:lastModifiedBy>
  <cp:lastPrinted>2025-12-04T07:56:05Z</cp:lastPrinted>
  <dcterms:created xsi:type="dcterms:W3CDTF">2024-12-03T08:00:33Z</dcterms:created>
  <dcterms:modified xsi:type="dcterms:W3CDTF">2025-12-04T08:04:17Z</dcterms:modified>
</cp:coreProperties>
</file>